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Korisnik\Documents\FINANCIJSKI PLANOVI I IZVRŠENJA\IZVRŠENJE 2024\"/>
    </mc:Choice>
  </mc:AlternateContent>
  <bookViews>
    <workbookView xWindow="0" yWindow="0" windowWidth="23040" windowHeight="8256" activeTab="3"/>
  </bookViews>
  <sheets>
    <sheet name="SAŽETAK" sheetId="1" r:id="rId1"/>
    <sheet name="Račun prihoda i rashoda" sheetId="2" r:id="rId2"/>
    <sheet name="Račun financiranja" sheetId="12" r:id="rId3"/>
    <sheet name="Posebni dio" sheetId="8" r:id="rId4"/>
  </sheets>
  <definedNames>
    <definedName name="_xlnm._FilterDatabase" localSheetId="3" hidden="1">'Posebni dio'!$A$1:$A$428</definedName>
    <definedName name="_xlnm._FilterDatabase" localSheetId="0" hidden="1">SAŽETAK!$A$5:$H$15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4" i="2" l="1"/>
  <c r="D144" i="2"/>
  <c r="H334" i="8" l="1"/>
  <c r="H332" i="8"/>
  <c r="H331" i="8"/>
  <c r="H330" i="8"/>
  <c r="H329" i="8"/>
  <c r="H324" i="8"/>
  <c r="H323" i="8"/>
  <c r="H321" i="8"/>
  <c r="H322" i="8"/>
  <c r="H320" i="8"/>
  <c r="H319" i="8"/>
  <c r="H318" i="8"/>
  <c r="H289" i="8"/>
  <c r="H282" i="8"/>
  <c r="H281" i="8"/>
  <c r="H280" i="8"/>
  <c r="H279" i="8"/>
  <c r="H278" i="8"/>
  <c r="H243" i="8"/>
  <c r="H242" i="8"/>
  <c r="H240" i="8"/>
  <c r="H238" i="8"/>
  <c r="H23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09" i="8"/>
  <c r="H208" i="8"/>
  <c r="H205" i="8"/>
  <c r="H202" i="8"/>
  <c r="H201" i="8"/>
  <c r="H200" i="8"/>
  <c r="H199" i="8"/>
  <c r="H198" i="8"/>
  <c r="H197" i="8"/>
  <c r="H196" i="8"/>
  <c r="H191" i="8"/>
  <c r="H188" i="8"/>
  <c r="H186" i="8"/>
  <c r="H187" i="8"/>
  <c r="H185" i="8"/>
  <c r="H184" i="8"/>
  <c r="H183" i="8"/>
  <c r="H182" i="8"/>
  <c r="H176" i="8"/>
  <c r="H175" i="8"/>
  <c r="H174" i="8"/>
  <c r="H168" i="8"/>
  <c r="H166" i="8"/>
  <c r="H164" i="8"/>
  <c r="H160" i="8"/>
  <c r="H157" i="8"/>
  <c r="H156" i="8"/>
  <c r="H154" i="8"/>
  <c r="H153" i="8"/>
  <c r="H152" i="8"/>
  <c r="H151" i="8"/>
  <c r="H150" i="8"/>
  <c r="H149" i="8"/>
  <c r="H146" i="8"/>
  <c r="H143" i="8"/>
  <c r="H142" i="8"/>
  <c r="H141" i="8"/>
  <c r="H129" i="8"/>
  <c r="H127" i="8"/>
  <c r="H128" i="8"/>
  <c r="H125" i="8"/>
  <c r="H126" i="8"/>
  <c r="H124" i="8"/>
  <c r="H122" i="8"/>
  <c r="H123" i="8"/>
  <c r="H121" i="8"/>
  <c r="H114" i="8"/>
  <c r="H112" i="8"/>
  <c r="H113" i="8"/>
  <c r="H111" i="8"/>
  <c r="H110" i="8"/>
  <c r="H108" i="8"/>
  <c r="H107" i="8"/>
  <c r="H106" i="8"/>
  <c r="H105" i="8"/>
  <c r="H104" i="8"/>
  <c r="H103" i="8"/>
  <c r="H96" i="8"/>
  <c r="H95" i="8"/>
  <c r="H92" i="8"/>
  <c r="H91" i="8"/>
  <c r="H89" i="8"/>
  <c r="H90" i="8"/>
  <c r="H88" i="8"/>
  <c r="H87" i="8"/>
  <c r="H86" i="8"/>
  <c r="H85" i="8"/>
  <c r="H84" i="8"/>
  <c r="H75" i="8"/>
  <c r="H74" i="8"/>
  <c r="H73" i="8"/>
  <c r="H72" i="8"/>
  <c r="H69" i="8"/>
  <c r="H71" i="8"/>
  <c r="H68" i="8"/>
  <c r="H66" i="8"/>
  <c r="H47" i="8"/>
  <c r="H51" i="8"/>
  <c r="H56" i="8"/>
  <c r="H57" i="8"/>
  <c r="H58" i="8"/>
  <c r="H59" i="8"/>
  <c r="H62" i="8"/>
  <c r="H65" i="8"/>
  <c r="H46" i="8"/>
  <c r="H45" i="8"/>
  <c r="H35" i="8"/>
  <c r="H36" i="8"/>
  <c r="H37" i="8"/>
  <c r="H38" i="8"/>
  <c r="H42" i="8"/>
  <c r="H31" i="8"/>
  <c r="H30" i="8"/>
  <c r="H27" i="8"/>
  <c r="H29" i="8"/>
  <c r="H23" i="8"/>
  <c r="H22" i="8"/>
  <c r="H21" i="8"/>
  <c r="H20" i="8"/>
  <c r="H19" i="8"/>
  <c r="H18" i="8"/>
  <c r="H17" i="8"/>
  <c r="H16" i="8"/>
  <c r="H15" i="8"/>
  <c r="H14" i="8"/>
  <c r="H13" i="8"/>
  <c r="H5" i="8"/>
  <c r="F196" i="2"/>
  <c r="F194" i="2"/>
  <c r="F170" i="2"/>
  <c r="F171" i="2"/>
  <c r="F173" i="2"/>
  <c r="F175" i="2"/>
  <c r="F177" i="2"/>
  <c r="F179" i="2"/>
  <c r="F180" i="2"/>
  <c r="F146" i="2"/>
  <c r="F147" i="2"/>
  <c r="F149" i="2"/>
  <c r="F151" i="2"/>
  <c r="F152" i="2"/>
  <c r="F154" i="2"/>
  <c r="F155" i="2"/>
  <c r="F157" i="2"/>
  <c r="F159" i="2"/>
  <c r="F163" i="2"/>
  <c r="F164" i="2"/>
  <c r="F37" i="2"/>
  <c r="F12" i="2"/>
  <c r="F13" i="2"/>
  <c r="F14" i="2"/>
  <c r="F19" i="2"/>
  <c r="F22" i="2"/>
  <c r="F25" i="2"/>
  <c r="F26" i="2"/>
  <c r="F28" i="2"/>
  <c r="F29" i="2"/>
  <c r="F32" i="2"/>
  <c r="F134" i="2"/>
  <c r="F136" i="2"/>
  <c r="F60" i="2"/>
  <c r="F66" i="2"/>
  <c r="F67" i="2"/>
  <c r="F68" i="2"/>
  <c r="F69" i="2"/>
  <c r="F71" i="2"/>
  <c r="F75" i="2"/>
  <c r="F77" i="2"/>
  <c r="F78" i="2"/>
  <c r="F79" i="2"/>
  <c r="F80" i="2"/>
  <c r="F84" i="2"/>
  <c r="F85" i="2"/>
  <c r="F86" i="2"/>
  <c r="F88" i="2"/>
  <c r="F89" i="2"/>
  <c r="F90" i="2"/>
  <c r="F93" i="2"/>
  <c r="F98" i="2"/>
  <c r="F99" i="2"/>
  <c r="F100" i="2"/>
  <c r="F101" i="2"/>
  <c r="F102" i="2"/>
  <c r="F103" i="2"/>
  <c r="F107" i="2"/>
  <c r="F110" i="2"/>
  <c r="F111" i="2"/>
  <c r="F113" i="2"/>
  <c r="F114" i="2"/>
  <c r="F117" i="2"/>
  <c r="F118" i="2"/>
  <c r="F123" i="2"/>
  <c r="F126" i="2"/>
  <c r="F58" i="2"/>
  <c r="F50" i="2"/>
  <c r="I14" i="1"/>
  <c r="I13" i="1"/>
  <c r="I12" i="1"/>
  <c r="I11" i="1"/>
  <c r="I10" i="1"/>
  <c r="I9" i="1"/>
  <c r="J28" i="1" l="1"/>
  <c r="G170" i="2"/>
  <c r="G171" i="2"/>
  <c r="G173" i="2"/>
  <c r="G175" i="2"/>
  <c r="G177" i="2"/>
  <c r="G179" i="2"/>
  <c r="G180" i="2"/>
  <c r="G184" i="2"/>
  <c r="G146" i="2"/>
  <c r="G147" i="2"/>
  <c r="G149" i="2"/>
  <c r="G151" i="2"/>
  <c r="G152" i="2"/>
  <c r="G154" i="2"/>
  <c r="G157" i="2"/>
  <c r="G158" i="2"/>
  <c r="G159" i="2"/>
  <c r="G163" i="2"/>
  <c r="G164" i="2"/>
  <c r="G50" i="2"/>
  <c r="G51" i="2"/>
  <c r="G52" i="2"/>
  <c r="G54" i="2"/>
  <c r="G55" i="2"/>
  <c r="G57" i="2"/>
  <c r="G58" i="2"/>
  <c r="G60" i="2"/>
  <c r="G66" i="2"/>
  <c r="G67" i="2"/>
  <c r="G68" i="2"/>
  <c r="G69" i="2"/>
  <c r="G71" i="2"/>
  <c r="G75" i="2"/>
  <c r="G77" i="2"/>
  <c r="G78" i="2"/>
  <c r="G79" i="2"/>
  <c r="G80" i="2"/>
  <c r="G84" i="2"/>
  <c r="G85" i="2"/>
  <c r="G86" i="2"/>
  <c r="G88" i="2"/>
  <c r="G89" i="2"/>
  <c r="G90" i="2"/>
  <c r="G93" i="2"/>
  <c r="G98" i="2"/>
  <c r="G99" i="2"/>
  <c r="G100" i="2"/>
  <c r="G102" i="2"/>
  <c r="G103" i="2"/>
  <c r="G104" i="2"/>
  <c r="G107" i="2"/>
  <c r="G110" i="2"/>
  <c r="G111" i="2"/>
  <c r="G113" i="2"/>
  <c r="G114" i="2"/>
  <c r="G117" i="2"/>
  <c r="G118" i="2"/>
  <c r="G121" i="2"/>
  <c r="G122" i="2"/>
  <c r="G123" i="2"/>
  <c r="G126" i="2"/>
  <c r="G134" i="2"/>
  <c r="G136" i="2"/>
  <c r="E165" i="2"/>
  <c r="E40" i="2"/>
  <c r="C131" i="2" l="1"/>
  <c r="D131" i="2"/>
  <c r="E131" i="2"/>
  <c r="G37" i="2"/>
  <c r="G42" i="2"/>
  <c r="F131" i="2" l="1"/>
  <c r="G131" i="2"/>
  <c r="E15" i="2"/>
  <c r="G12" i="2"/>
  <c r="G13" i="2"/>
  <c r="G14" i="2"/>
  <c r="G22" i="2"/>
  <c r="G25" i="2"/>
  <c r="G26" i="2"/>
  <c r="G28" i="2"/>
  <c r="G29" i="2"/>
  <c r="G32" i="2"/>
  <c r="G33" i="2"/>
  <c r="J10" i="1"/>
  <c r="J11" i="1"/>
  <c r="J13" i="1"/>
  <c r="J14" i="1"/>
  <c r="G194" i="2"/>
  <c r="G196" i="2"/>
  <c r="G199" i="2"/>
  <c r="G332" i="8" l="1"/>
  <c r="G191" i="8"/>
  <c r="I114" i="8"/>
  <c r="G276" i="8" l="1"/>
  <c r="F276" i="8"/>
  <c r="F275" i="8" s="1"/>
  <c r="F274" i="8" s="1"/>
  <c r="F273" i="8" s="1"/>
  <c r="F272" i="8" s="1"/>
  <c r="F271" i="8" s="1"/>
  <c r="E276" i="8"/>
  <c r="E275" i="8" s="1"/>
  <c r="E274" i="8" s="1"/>
  <c r="E273" i="8" s="1"/>
  <c r="E272" i="8" s="1"/>
  <c r="E271" i="8" s="1"/>
  <c r="G115" i="8"/>
  <c r="I12" i="8"/>
  <c r="I23" i="8"/>
  <c r="I27" i="8"/>
  <c r="I29" i="8"/>
  <c r="I31" i="8"/>
  <c r="I35" i="8"/>
  <c r="I36" i="8"/>
  <c r="I37" i="8"/>
  <c r="I38" i="8"/>
  <c r="I42" i="8"/>
  <c r="I43" i="8"/>
  <c r="I44" i="8"/>
  <c r="I46" i="8"/>
  <c r="I47" i="8"/>
  <c r="I51" i="8"/>
  <c r="I56" i="8"/>
  <c r="I57" i="8"/>
  <c r="I58" i="8"/>
  <c r="I60" i="8"/>
  <c r="I62" i="8"/>
  <c r="I63" i="8"/>
  <c r="I65" i="8"/>
  <c r="I68" i="8"/>
  <c r="I69" i="8"/>
  <c r="I70" i="8"/>
  <c r="I71" i="8"/>
  <c r="I74" i="8"/>
  <c r="I75" i="8"/>
  <c r="I81" i="8"/>
  <c r="I83" i="8"/>
  <c r="I91" i="8"/>
  <c r="I93" i="8"/>
  <c r="I96" i="8"/>
  <c r="I98" i="8"/>
  <c r="I101" i="8"/>
  <c r="I102" i="8"/>
  <c r="I135" i="8"/>
  <c r="I146" i="8"/>
  <c r="I156" i="8"/>
  <c r="I158" i="8"/>
  <c r="I160" i="8"/>
  <c r="I162" i="8"/>
  <c r="I164" i="8"/>
  <c r="I168" i="8"/>
  <c r="I174" i="8"/>
  <c r="I176" i="8"/>
  <c r="I181" i="8"/>
  <c r="I188" i="8"/>
  <c r="I189" i="8"/>
  <c r="I190" i="8"/>
  <c r="I192" i="8"/>
  <c r="I193" i="8"/>
  <c r="I195" i="8"/>
  <c r="I196" i="8"/>
  <c r="I198" i="8"/>
  <c r="I201" i="8"/>
  <c r="I205" i="8"/>
  <c r="I209" i="8"/>
  <c r="I216" i="8"/>
  <c r="I219" i="8"/>
  <c r="I223" i="8"/>
  <c r="I229" i="8"/>
  <c r="I233" i="8"/>
  <c r="I234" i="8"/>
  <c r="I236" i="8"/>
  <c r="I240" i="8"/>
  <c r="I242" i="8"/>
  <c r="I244" i="8"/>
  <c r="I252" i="8"/>
  <c r="I110" i="8"/>
  <c r="I120" i="8"/>
  <c r="I263" i="8"/>
  <c r="I266" i="8"/>
  <c r="I270" i="8"/>
  <c r="I292" i="8"/>
  <c r="I294" i="8"/>
  <c r="I323" i="8"/>
  <c r="I327" i="8"/>
  <c r="I330" i="8"/>
  <c r="I333" i="8"/>
  <c r="I334" i="8"/>
  <c r="I341" i="8"/>
  <c r="I346" i="8"/>
  <c r="I348" i="8"/>
  <c r="I351" i="8"/>
  <c r="I352" i="8"/>
  <c r="G275" i="8" l="1"/>
  <c r="G274" i="8" s="1"/>
  <c r="G273" i="8" s="1"/>
  <c r="G272" i="8" s="1"/>
  <c r="G271" i="8" s="1"/>
  <c r="G238" i="8" l="1"/>
  <c r="G154" i="8"/>
  <c r="E179" i="8"/>
  <c r="F179" i="8"/>
  <c r="G179" i="8"/>
  <c r="G22" i="8"/>
  <c r="E143" i="8"/>
  <c r="F143" i="8"/>
  <c r="G143" i="8"/>
  <c r="I143" i="8" l="1"/>
  <c r="I179" i="8"/>
  <c r="E238" i="8"/>
  <c r="F238" i="8"/>
  <c r="I238" i="8" s="1"/>
  <c r="F100" i="8"/>
  <c r="G303" i="8" l="1"/>
  <c r="F303" i="8"/>
  <c r="F302" i="8" s="1"/>
  <c r="E303" i="8"/>
  <c r="E302" i="8" s="1"/>
  <c r="F289" i="8"/>
  <c r="G289" i="8"/>
  <c r="E289" i="8"/>
  <c r="I289" i="8" l="1"/>
  <c r="G302" i="8"/>
  <c r="E129" i="2"/>
  <c r="D129" i="2"/>
  <c r="C129" i="2"/>
  <c r="E168" i="2"/>
  <c r="F168" i="2" l="1"/>
  <c r="G168" i="2"/>
  <c r="E198" i="2"/>
  <c r="D198" i="2"/>
  <c r="D197" i="2" s="1"/>
  <c r="C198" i="2"/>
  <c r="C197" i="2" s="1"/>
  <c r="E195" i="2"/>
  <c r="D195" i="2"/>
  <c r="C195" i="2"/>
  <c r="E193" i="2"/>
  <c r="D193" i="2"/>
  <c r="F193" i="2" s="1"/>
  <c r="C193" i="2"/>
  <c r="C168" i="2"/>
  <c r="D168" i="2"/>
  <c r="F195" i="2" l="1"/>
  <c r="G195" i="2"/>
  <c r="G193" i="2"/>
  <c r="E197" i="2"/>
  <c r="G197" i="2" s="1"/>
  <c r="G198" i="2"/>
  <c r="C192" i="2"/>
  <c r="C191" i="2" s="1"/>
  <c r="E192" i="2"/>
  <c r="D192" i="2"/>
  <c r="C165" i="2"/>
  <c r="D165" i="2"/>
  <c r="G165" i="2" s="1"/>
  <c r="C144" i="2"/>
  <c r="F144" i="2" s="1"/>
  <c r="G144" i="2"/>
  <c r="D191" i="2" l="1"/>
  <c r="F191" i="2" s="1"/>
  <c r="F192" i="2"/>
  <c r="E191" i="2"/>
  <c r="G192" i="2"/>
  <c r="G187" i="8"/>
  <c r="G191" i="2" l="1"/>
  <c r="E108" i="2"/>
  <c r="D53" i="2"/>
  <c r="E53" i="2"/>
  <c r="C53" i="2"/>
  <c r="C62" i="2"/>
  <c r="D62" i="2"/>
  <c r="E62" i="2"/>
  <c r="G375" i="8"/>
  <c r="G359" i="8"/>
  <c r="G342" i="8"/>
  <c r="F62" i="2" l="1"/>
  <c r="G62" i="2"/>
  <c r="F53" i="2"/>
  <c r="G53" i="2"/>
  <c r="G383" i="8"/>
  <c r="G367" i="8"/>
  <c r="G350" i="8"/>
  <c r="G92" i="8"/>
  <c r="F11" i="8" l="1"/>
  <c r="G11" i="8"/>
  <c r="I11" i="8" s="1"/>
  <c r="F10" i="8"/>
  <c r="F9" i="8" s="1"/>
  <c r="F8" i="8" s="1"/>
  <c r="F7" i="8" s="1"/>
  <c r="F6" i="8" s="1"/>
  <c r="G10" i="8"/>
  <c r="G9" i="8" l="1"/>
  <c r="G8" i="8" s="1"/>
  <c r="I10" i="8"/>
  <c r="F202" i="8"/>
  <c r="G202" i="8"/>
  <c r="E202" i="8"/>
  <c r="F230" i="8"/>
  <c r="G230" i="8"/>
  <c r="E230" i="8"/>
  <c r="F108" i="8"/>
  <c r="G108" i="8"/>
  <c r="E108" i="8"/>
  <c r="I9" i="8" l="1"/>
  <c r="I108" i="8"/>
  <c r="I202" i="8"/>
  <c r="I230" i="8"/>
  <c r="G7" i="8"/>
  <c r="I8" i="8"/>
  <c r="F157" i="8"/>
  <c r="G157" i="8"/>
  <c r="E157" i="8"/>
  <c r="F243" i="8"/>
  <c r="G243" i="8"/>
  <c r="E243" i="8"/>
  <c r="F66" i="8"/>
  <c r="G66" i="8"/>
  <c r="I66" i="8" s="1"/>
  <c r="E66" i="8"/>
  <c r="F22" i="8"/>
  <c r="I22" i="8" s="1"/>
  <c r="E22" i="8"/>
  <c r="I243" i="8" l="1"/>
  <c r="I157" i="8"/>
  <c r="G6" i="8"/>
  <c r="I6" i="8" s="1"/>
  <c r="I7" i="8"/>
  <c r="G382" i="8"/>
  <c r="F383" i="8"/>
  <c r="E383" i="8"/>
  <c r="E382" i="8" s="1"/>
  <c r="G380" i="8"/>
  <c r="F380" i="8"/>
  <c r="E380" i="8"/>
  <c r="F375" i="8"/>
  <c r="E375" i="8"/>
  <c r="G373" i="8"/>
  <c r="F373" i="8"/>
  <c r="E373" i="8"/>
  <c r="E357" i="8"/>
  <c r="F357" i="8"/>
  <c r="G357" i="8"/>
  <c r="E359" i="8"/>
  <c r="F359" i="8"/>
  <c r="E364" i="8"/>
  <c r="F364" i="8"/>
  <c r="G364" i="8"/>
  <c r="E367" i="8"/>
  <c r="E366" i="8" s="1"/>
  <c r="F367" i="8"/>
  <c r="G366" i="8"/>
  <c r="F382" i="8" l="1"/>
  <c r="F366" i="8"/>
  <c r="G356" i="8"/>
  <c r="E372" i="8"/>
  <c r="E371" i="8" s="1"/>
  <c r="E370" i="8" s="1"/>
  <c r="G372" i="8"/>
  <c r="E356" i="8"/>
  <c r="E355" i="8" s="1"/>
  <c r="E354" i="8" s="1"/>
  <c r="E353" i="8" s="1"/>
  <c r="F372" i="8"/>
  <c r="F371" i="8" s="1"/>
  <c r="F370" i="8" s="1"/>
  <c r="F356" i="8"/>
  <c r="C120" i="2"/>
  <c r="E120" i="2"/>
  <c r="D120" i="2"/>
  <c r="C49" i="2"/>
  <c r="E49" i="2"/>
  <c r="D49" i="2"/>
  <c r="C31" i="2"/>
  <c r="E31" i="2"/>
  <c r="F31" i="2" s="1"/>
  <c r="D31" i="2"/>
  <c r="G269" i="8"/>
  <c r="G262" i="8"/>
  <c r="F262" i="8"/>
  <c r="G235" i="8"/>
  <c r="F235" i="8"/>
  <c r="E235" i="8"/>
  <c r="G228" i="8"/>
  <c r="F228" i="8"/>
  <c r="E228" i="8"/>
  <c r="F191" i="8"/>
  <c r="I191" i="8" s="1"/>
  <c r="F187" i="8"/>
  <c r="I187" i="8" s="1"/>
  <c r="F350" i="8"/>
  <c r="I350" i="8" s="1"/>
  <c r="F342" i="8"/>
  <c r="I342" i="8" s="1"/>
  <c r="F324" i="8"/>
  <c r="F332" i="8"/>
  <c r="G301" i="8"/>
  <c r="F301" i="8"/>
  <c r="E301" i="8"/>
  <c r="F92" i="8"/>
  <c r="I92" i="8" s="1"/>
  <c r="G100" i="8"/>
  <c r="F99" i="8"/>
  <c r="E100" i="8"/>
  <c r="E99" i="8" s="1"/>
  <c r="F120" i="2" l="1"/>
  <c r="G120" i="2"/>
  <c r="F49" i="2"/>
  <c r="G49" i="2"/>
  <c r="G31" i="2"/>
  <c r="I228" i="8"/>
  <c r="G99" i="8"/>
  <c r="I99" i="8" s="1"/>
  <c r="I100" i="8"/>
  <c r="I235" i="8"/>
  <c r="G371" i="8"/>
  <c r="F355" i="8"/>
  <c r="F354" i="8" s="1"/>
  <c r="F353" i="8" s="1"/>
  <c r="I262" i="8"/>
  <c r="G355" i="8"/>
  <c r="G227" i="8"/>
  <c r="E227" i="8"/>
  <c r="F227" i="8"/>
  <c r="I227" i="8" l="1"/>
  <c r="G354" i="8"/>
  <c r="G370" i="8"/>
  <c r="E262" i="8"/>
  <c r="F166" i="8"/>
  <c r="G166" i="8"/>
  <c r="I166" i="8" s="1"/>
  <c r="E166" i="8"/>
  <c r="F126" i="8"/>
  <c r="G126" i="8"/>
  <c r="E126" i="8"/>
  <c r="F299" i="8"/>
  <c r="F298" i="8" s="1"/>
  <c r="G299" i="8"/>
  <c r="G298" i="8" s="1"/>
  <c r="E299" i="8"/>
  <c r="E298" i="8" s="1"/>
  <c r="F283" i="8"/>
  <c r="G283" i="8"/>
  <c r="F285" i="8"/>
  <c r="G285" i="8"/>
  <c r="E285" i="8"/>
  <c r="E283" i="8"/>
  <c r="E11" i="8"/>
  <c r="E10" i="8"/>
  <c r="E9" i="8" s="1"/>
  <c r="E90" i="8"/>
  <c r="F90" i="8"/>
  <c r="G90" i="8"/>
  <c r="I90" i="8" l="1"/>
  <c r="G353" i="8"/>
  <c r="E282" i="8"/>
  <c r="E281" i="8" s="1"/>
  <c r="E280" i="8" s="1"/>
  <c r="E8" i="8"/>
  <c r="E7" i="8" s="1"/>
  <c r="E6" i="8" s="1"/>
  <c r="G282" i="8"/>
  <c r="F282" i="8"/>
  <c r="F281" i="8" s="1"/>
  <c r="F280" i="8" s="1"/>
  <c r="F279" i="8" s="1"/>
  <c r="F278" i="8" s="1"/>
  <c r="G281" i="8" l="1"/>
  <c r="I281" i="8" s="1"/>
  <c r="I282" i="8"/>
  <c r="E279" i="8"/>
  <c r="E278" i="8" s="1"/>
  <c r="G280" i="8" l="1"/>
  <c r="I280" i="8" s="1"/>
  <c r="E70" i="2"/>
  <c r="G279" i="8" l="1"/>
  <c r="G200" i="8"/>
  <c r="F200" i="8"/>
  <c r="I200" i="8" l="1"/>
  <c r="G278" i="8"/>
  <c r="I278" i="8" s="1"/>
  <c r="I279" i="8"/>
  <c r="D27" i="2"/>
  <c r="E27" i="2"/>
  <c r="F27" i="2" s="1"/>
  <c r="C27" i="2"/>
  <c r="F178" i="8"/>
  <c r="F177" i="8" s="1"/>
  <c r="G178" i="8"/>
  <c r="E178" i="8"/>
  <c r="E177" i="8" s="1"/>
  <c r="G82" i="8"/>
  <c r="F208" i="8"/>
  <c r="G208" i="8"/>
  <c r="G199" i="8" s="1"/>
  <c r="E208" i="8"/>
  <c r="F206" i="8"/>
  <c r="G206" i="8"/>
  <c r="E206" i="8"/>
  <c r="F119" i="8"/>
  <c r="F118" i="8" s="1"/>
  <c r="F117" i="8" s="1"/>
  <c r="G119" i="8"/>
  <c r="E119" i="8"/>
  <c r="E118" i="8" s="1"/>
  <c r="E117" i="8" s="1"/>
  <c r="G251" i="8"/>
  <c r="F251" i="8"/>
  <c r="E251" i="8"/>
  <c r="E248" i="8"/>
  <c r="G248" i="8"/>
  <c r="F248" i="8"/>
  <c r="E212" i="8"/>
  <c r="E211" i="8" s="1"/>
  <c r="G212" i="8"/>
  <c r="G211" i="8" s="1"/>
  <c r="F212" i="8"/>
  <c r="F211" i="8" s="1"/>
  <c r="G222" i="8"/>
  <c r="G218" i="8"/>
  <c r="G215" i="8"/>
  <c r="G197" i="8"/>
  <c r="G175" i="8"/>
  <c r="G147" i="8"/>
  <c r="G139" i="8"/>
  <c r="G137" i="8"/>
  <c r="G129" i="8"/>
  <c r="G111" i="8"/>
  <c r="G396" i="8"/>
  <c r="G390" i="8"/>
  <c r="G349" i="8"/>
  <c r="G347" i="8"/>
  <c r="G340" i="8"/>
  <c r="G329" i="8"/>
  <c r="G324" i="8"/>
  <c r="I324" i="8" s="1"/>
  <c r="G322" i="8"/>
  <c r="G316" i="8"/>
  <c r="G315" i="8"/>
  <c r="G313" i="8"/>
  <c r="G311" i="8"/>
  <c r="G309" i="8"/>
  <c r="G97" i="8"/>
  <c r="G95" i="8"/>
  <c r="G80" i="8"/>
  <c r="G73" i="8"/>
  <c r="G45" i="8"/>
  <c r="G30" i="8"/>
  <c r="G27" i="2" l="1"/>
  <c r="I251" i="8"/>
  <c r="I208" i="8"/>
  <c r="G331" i="8"/>
  <c r="I332" i="8"/>
  <c r="G186" i="8"/>
  <c r="G395" i="8"/>
  <c r="G72" i="8"/>
  <c r="G389" i="8"/>
  <c r="G107" i="8"/>
  <c r="G217" i="8"/>
  <c r="G125" i="8"/>
  <c r="G221" i="8"/>
  <c r="G118" i="8"/>
  <c r="I119" i="8"/>
  <c r="G214" i="8"/>
  <c r="I178" i="8"/>
  <c r="G237" i="8"/>
  <c r="F237" i="8"/>
  <c r="E237" i="8"/>
  <c r="G89" i="8"/>
  <c r="F199" i="8"/>
  <c r="G177" i="8"/>
  <c r="I177" i="8" s="1"/>
  <c r="G79" i="8"/>
  <c r="G339" i="8"/>
  <c r="G142" i="8"/>
  <c r="G153" i="8"/>
  <c r="G321" i="8"/>
  <c r="G308" i="8"/>
  <c r="G21" i="8"/>
  <c r="G20" i="8" s="1"/>
  <c r="G19" i="8" s="1"/>
  <c r="G18" i="8" s="1"/>
  <c r="G17" i="8" s="1"/>
  <c r="G255" i="8"/>
  <c r="G254" i="8" s="1"/>
  <c r="G253" i="8" s="1"/>
  <c r="G268" i="8"/>
  <c r="G265" i="8"/>
  <c r="G320" i="8" l="1"/>
  <c r="G185" i="8"/>
  <c r="G220" i="8"/>
  <c r="G152" i="8"/>
  <c r="G338" i="8"/>
  <c r="G226" i="8"/>
  <c r="G225" i="8" s="1"/>
  <c r="I237" i="8"/>
  <c r="G124" i="8"/>
  <c r="G388" i="8"/>
  <c r="G394" i="8"/>
  <c r="I199" i="8"/>
  <c r="G78" i="8"/>
  <c r="G77" i="8" s="1"/>
  <c r="G88" i="8"/>
  <c r="G267" i="8"/>
  <c r="G117" i="8"/>
  <c r="I117" i="8" s="1"/>
  <c r="I118" i="8"/>
  <c r="G141" i="8"/>
  <c r="G106" i="8"/>
  <c r="G261" i="8"/>
  <c r="G307" i="8"/>
  <c r="G151" i="8"/>
  <c r="G38" i="1"/>
  <c r="H38" i="1"/>
  <c r="F38" i="1"/>
  <c r="G184" i="8" l="1"/>
  <c r="G393" i="8"/>
  <c r="G337" i="8"/>
  <c r="G306" i="8"/>
  <c r="G319" i="8"/>
  <c r="G387" i="8"/>
  <c r="G87" i="8"/>
  <c r="G260" i="8"/>
  <c r="G150" i="8"/>
  <c r="G123" i="8"/>
  <c r="G76" i="8"/>
  <c r="G183" i="8"/>
  <c r="G224" i="8"/>
  <c r="G105" i="8"/>
  <c r="G104" i="8" s="1"/>
  <c r="E135" i="2"/>
  <c r="E125" i="2"/>
  <c r="E119" i="2"/>
  <c r="E116" i="2"/>
  <c r="E87" i="2"/>
  <c r="E59" i="2"/>
  <c r="E36" i="2"/>
  <c r="E30" i="2"/>
  <c r="E24" i="2"/>
  <c r="E21" i="2"/>
  <c r="E18" i="2"/>
  <c r="E11" i="2"/>
  <c r="H12" i="1"/>
  <c r="H9" i="1"/>
  <c r="E48" i="2" l="1"/>
  <c r="E10" i="2"/>
  <c r="E115" i="2"/>
  <c r="E124" i="2"/>
  <c r="E17" i="2"/>
  <c r="E35" i="2"/>
  <c r="E20" i="2"/>
  <c r="G182" i="8"/>
  <c r="G318" i="8"/>
  <c r="G336" i="8"/>
  <c r="G335" i="8"/>
  <c r="G386" i="8"/>
  <c r="G305" i="8"/>
  <c r="G86" i="8"/>
  <c r="G392" i="8"/>
  <c r="G259" i="8"/>
  <c r="G122" i="8"/>
  <c r="G16" i="8"/>
  <c r="G149" i="8"/>
  <c r="E128" i="2"/>
  <c r="E61" i="2"/>
  <c r="E23" i="2"/>
  <c r="H15" i="1"/>
  <c r="F218" i="8"/>
  <c r="E218" i="8"/>
  <c r="E217" i="8" s="1"/>
  <c r="F111" i="8"/>
  <c r="I111" i="8" s="1"/>
  <c r="E111" i="8"/>
  <c r="E127" i="2" l="1"/>
  <c r="H29" i="1"/>
  <c r="H30" i="1" s="1"/>
  <c r="E9" i="2"/>
  <c r="E34" i="2"/>
  <c r="G85" i="8"/>
  <c r="F217" i="8"/>
  <c r="I217" i="8" s="1"/>
  <c r="I218" i="8"/>
  <c r="G258" i="8"/>
  <c r="G121" i="8"/>
  <c r="F226" i="8"/>
  <c r="I226" i="8" s="1"/>
  <c r="E47" i="2"/>
  <c r="D125" i="2"/>
  <c r="C125" i="2"/>
  <c r="C124" i="2" l="1"/>
  <c r="F124" i="2" s="1"/>
  <c r="F125" i="2"/>
  <c r="D124" i="2"/>
  <c r="G124" i="2" s="1"/>
  <c r="G125" i="2"/>
  <c r="E46" i="2"/>
  <c r="G257" i="8"/>
  <c r="G103" i="8" s="1"/>
  <c r="G84" i="8" s="1"/>
  <c r="F82" i="8"/>
  <c r="I82" i="8" s="1"/>
  <c r="E82" i="8"/>
  <c r="F80" i="8"/>
  <c r="I80" i="8" s="1"/>
  <c r="E80" i="8"/>
  <c r="E79" i="8" l="1"/>
  <c r="F79" i="8"/>
  <c r="I79" i="8" s="1"/>
  <c r="D119" i="2"/>
  <c r="G119" i="2" s="1"/>
  <c r="C59" i="2"/>
  <c r="F59" i="2" s="1"/>
  <c r="D59" i="2"/>
  <c r="C40" i="2"/>
  <c r="C39" i="2" s="1"/>
  <c r="D40" i="2"/>
  <c r="C11" i="2"/>
  <c r="D36" i="2"/>
  <c r="C36" i="2"/>
  <c r="C24" i="2"/>
  <c r="F24" i="2" s="1"/>
  <c r="E316" i="8"/>
  <c r="D48" i="2" l="1"/>
  <c r="G48" i="2" s="1"/>
  <c r="G59" i="2"/>
  <c r="C10" i="2"/>
  <c r="F10" i="2" s="1"/>
  <c r="F11" i="2"/>
  <c r="C35" i="2"/>
  <c r="F36" i="2"/>
  <c r="D35" i="2"/>
  <c r="G36" i="2"/>
  <c r="D39" i="2"/>
  <c r="G15" i="8"/>
  <c r="G14" i="8" s="1"/>
  <c r="G13" i="8" s="1"/>
  <c r="G5" i="8" s="1"/>
  <c r="D11" i="2"/>
  <c r="E315" i="8"/>
  <c r="F315" i="8"/>
  <c r="E332" i="8"/>
  <c r="E73" i="8"/>
  <c r="E72" i="8" s="1"/>
  <c r="F73" i="8"/>
  <c r="E45" i="8"/>
  <c r="F45" i="8"/>
  <c r="I45" i="8" s="1"/>
  <c r="E30" i="8"/>
  <c r="F30" i="8"/>
  <c r="I30" i="8" s="1"/>
  <c r="F269" i="8"/>
  <c r="E269" i="8"/>
  <c r="E268" i="8" s="1"/>
  <c r="E267" i="8" s="1"/>
  <c r="E265" i="8"/>
  <c r="F265" i="8"/>
  <c r="I265" i="8" s="1"/>
  <c r="F222" i="8"/>
  <c r="E222" i="8"/>
  <c r="E221" i="8" s="1"/>
  <c r="E220" i="8" s="1"/>
  <c r="F215" i="8"/>
  <c r="E215" i="8"/>
  <c r="E214" i="8" s="1"/>
  <c r="E175" i="8"/>
  <c r="F175" i="8"/>
  <c r="I175" i="8" s="1"/>
  <c r="C34" i="2" l="1"/>
  <c r="F34" i="2" s="1"/>
  <c r="F35" i="2"/>
  <c r="D10" i="2"/>
  <c r="G10" i="2" s="1"/>
  <c r="G11" i="2"/>
  <c r="D34" i="2"/>
  <c r="G34" i="2" s="1"/>
  <c r="G35" i="2"/>
  <c r="F221" i="8"/>
  <c r="I222" i="8"/>
  <c r="F72" i="8"/>
  <c r="I72" i="8" s="1"/>
  <c r="I73" i="8"/>
  <c r="F268" i="8"/>
  <c r="I269" i="8"/>
  <c r="F214" i="8"/>
  <c r="I214" i="8" s="1"/>
  <c r="I215" i="8"/>
  <c r="E261" i="8"/>
  <c r="E260" i="8" s="1"/>
  <c r="E259" i="8" s="1"/>
  <c r="E258" i="8" s="1"/>
  <c r="E257" i="8" s="1"/>
  <c r="F261" i="8"/>
  <c r="F107" i="8"/>
  <c r="E107" i="8"/>
  <c r="E106" i="8" s="1"/>
  <c r="F21" i="8"/>
  <c r="E21" i="8"/>
  <c r="E20" i="8" s="1"/>
  <c r="F147" i="8"/>
  <c r="E147" i="8"/>
  <c r="E137" i="8"/>
  <c r="F137" i="8"/>
  <c r="E129" i="8"/>
  <c r="E139" i="8"/>
  <c r="F349" i="8"/>
  <c r="I349" i="8" s="1"/>
  <c r="E350" i="8"/>
  <c r="E349" i="8" s="1"/>
  <c r="F316" i="8"/>
  <c r="F331" i="8"/>
  <c r="I331" i="8" s="1"/>
  <c r="E309" i="8"/>
  <c r="F309" i="8"/>
  <c r="E311" i="8"/>
  <c r="F311" i="8"/>
  <c r="E313" i="8"/>
  <c r="F313" i="8"/>
  <c r="E322" i="8"/>
  <c r="F322" i="8"/>
  <c r="I322" i="8" s="1"/>
  <c r="E324" i="8"/>
  <c r="E329" i="8"/>
  <c r="F329" i="8"/>
  <c r="I329" i="8" s="1"/>
  <c r="E340" i="8"/>
  <c r="F340" i="8"/>
  <c r="I340" i="8" s="1"/>
  <c r="E342" i="8"/>
  <c r="E347" i="8"/>
  <c r="F347" i="8"/>
  <c r="I347" i="8" s="1"/>
  <c r="E390" i="8"/>
  <c r="E389" i="8" s="1"/>
  <c r="E388" i="8" s="1"/>
  <c r="E387" i="8" s="1"/>
  <c r="E386" i="8" s="1"/>
  <c r="F390" i="8"/>
  <c r="E396" i="8"/>
  <c r="E395" i="8" s="1"/>
  <c r="E394" i="8" s="1"/>
  <c r="E393" i="8" s="1"/>
  <c r="E392" i="8" s="1"/>
  <c r="F396" i="8"/>
  <c r="E97" i="8"/>
  <c r="F97" i="8"/>
  <c r="I97" i="8" s="1"/>
  <c r="F95" i="8"/>
  <c r="I95" i="8" s="1"/>
  <c r="E95" i="8"/>
  <c r="E92" i="8"/>
  <c r="F78" i="8"/>
  <c r="I78" i="8" s="1"/>
  <c r="E78" i="8"/>
  <c r="F260" i="8" l="1"/>
  <c r="I260" i="8" s="1"/>
  <c r="I261" i="8"/>
  <c r="F395" i="8"/>
  <c r="F389" i="8"/>
  <c r="F220" i="8"/>
  <c r="I220" i="8" s="1"/>
  <c r="I221" i="8"/>
  <c r="F106" i="8"/>
  <c r="I106" i="8" s="1"/>
  <c r="I107" i="8"/>
  <c r="F267" i="8"/>
  <c r="I267" i="8" s="1"/>
  <c r="I268" i="8"/>
  <c r="F20" i="8"/>
  <c r="I20" i="8" s="1"/>
  <c r="I21" i="8"/>
  <c r="F339" i="8"/>
  <c r="F89" i="8"/>
  <c r="E89" i="8"/>
  <c r="F105" i="8"/>
  <c r="F104" i="8" s="1"/>
  <c r="E105" i="8"/>
  <c r="E104" i="8" s="1"/>
  <c r="E321" i="8"/>
  <c r="E308" i="8"/>
  <c r="E307" i="8" s="1"/>
  <c r="E306" i="8" s="1"/>
  <c r="E305" i="8" s="1"/>
  <c r="F142" i="8"/>
  <c r="E142" i="8"/>
  <c r="E141" i="8" s="1"/>
  <c r="E125" i="8"/>
  <c r="E124" i="8" s="1"/>
  <c r="F308" i="8"/>
  <c r="F321" i="8"/>
  <c r="I321" i="8" s="1"/>
  <c r="E339" i="8"/>
  <c r="F88" i="8" l="1"/>
  <c r="I89" i="8"/>
  <c r="F394" i="8"/>
  <c r="F338" i="8"/>
  <c r="I338" i="8" s="1"/>
  <c r="I339" i="8"/>
  <c r="F388" i="8"/>
  <c r="I105" i="8"/>
  <c r="F259" i="8"/>
  <c r="F141" i="8"/>
  <c r="I141" i="8" s="1"/>
  <c r="I142" i="8"/>
  <c r="E88" i="8"/>
  <c r="E87" i="8" s="1"/>
  <c r="E123" i="8"/>
  <c r="E122" i="8" s="1"/>
  <c r="E121" i="8" s="1"/>
  <c r="F320" i="8"/>
  <c r="E338" i="8"/>
  <c r="E337" i="8" s="1"/>
  <c r="E336" i="8" s="1"/>
  <c r="F307" i="8"/>
  <c r="F337" i="8" l="1"/>
  <c r="I337" i="8" s="1"/>
  <c r="F306" i="8"/>
  <c r="F393" i="8"/>
  <c r="F387" i="8"/>
  <c r="F319" i="8"/>
  <c r="I320" i="8"/>
  <c r="F87" i="8"/>
  <c r="I88" i="8"/>
  <c r="F258" i="8"/>
  <c r="I259" i="8"/>
  <c r="I104" i="8"/>
  <c r="E86" i="8"/>
  <c r="E85" i="8" s="1"/>
  <c r="F335" i="8"/>
  <c r="I335" i="8" s="1"/>
  <c r="F336" i="8"/>
  <c r="I336" i="8" s="1"/>
  <c r="E335" i="8"/>
  <c r="E331" i="8" s="1"/>
  <c r="E320" i="8" s="1"/>
  <c r="E319" i="8" s="1"/>
  <c r="E318" i="8" s="1"/>
  <c r="D108" i="2"/>
  <c r="G108" i="2" s="1"/>
  <c r="F392" i="8" l="1"/>
  <c r="F318" i="8"/>
  <c r="I318" i="8" s="1"/>
  <c r="I319" i="8"/>
  <c r="I87" i="8"/>
  <c r="F86" i="8"/>
  <c r="F386" i="8"/>
  <c r="F305" i="8"/>
  <c r="F257" i="8"/>
  <c r="I257" i="8" s="1"/>
  <c r="I258" i="8"/>
  <c r="F129" i="8"/>
  <c r="I129" i="8" s="1"/>
  <c r="F139" i="8"/>
  <c r="F85" i="8" l="1"/>
  <c r="I86" i="8"/>
  <c r="F125" i="8"/>
  <c r="I125" i="8" s="1"/>
  <c r="I85" i="8" l="1"/>
  <c r="F124" i="8"/>
  <c r="F123" i="8" l="1"/>
  <c r="F122" i="8" s="1"/>
  <c r="I124" i="8"/>
  <c r="D135" i="2"/>
  <c r="C135" i="2"/>
  <c r="D116" i="2"/>
  <c r="C116" i="2"/>
  <c r="C108" i="2"/>
  <c r="F108" i="2" s="1"/>
  <c r="D87" i="2"/>
  <c r="G87" i="2" s="1"/>
  <c r="C87" i="2"/>
  <c r="F87" i="2" s="1"/>
  <c r="D70" i="2"/>
  <c r="G70" i="2" s="1"/>
  <c r="C70" i="2"/>
  <c r="F70" i="2" s="1"/>
  <c r="D30" i="2"/>
  <c r="G30" i="2" s="1"/>
  <c r="C30" i="2"/>
  <c r="F30" i="2" s="1"/>
  <c r="D24" i="2"/>
  <c r="G24" i="2" s="1"/>
  <c r="D21" i="2"/>
  <c r="C21" i="2"/>
  <c r="D18" i="2"/>
  <c r="C18" i="2"/>
  <c r="F18" i="2" s="1"/>
  <c r="C128" i="2" l="1"/>
  <c r="F128" i="2" s="1"/>
  <c r="F135" i="2"/>
  <c r="C115" i="2"/>
  <c r="F115" i="2" s="1"/>
  <c r="F116" i="2"/>
  <c r="D128" i="2"/>
  <c r="G128" i="2" s="1"/>
  <c r="G135" i="2"/>
  <c r="D115" i="2"/>
  <c r="G115" i="2" s="1"/>
  <c r="G116" i="2"/>
  <c r="C20" i="2"/>
  <c r="F20" i="2" s="1"/>
  <c r="F21" i="2"/>
  <c r="D20" i="2"/>
  <c r="G20" i="2" s="1"/>
  <c r="G21" i="2"/>
  <c r="I123" i="8"/>
  <c r="F121" i="8"/>
  <c r="I122" i="8"/>
  <c r="D23" i="2"/>
  <c r="G23" i="2" s="1"/>
  <c r="C127" i="2"/>
  <c r="F127" i="2" s="1"/>
  <c r="D127" i="2"/>
  <c r="G127" i="2" s="1"/>
  <c r="C23" i="2"/>
  <c r="F23" i="2" s="1"/>
  <c r="C48" i="2"/>
  <c r="F48" i="2" s="1"/>
  <c r="D61" i="2"/>
  <c r="G61" i="2" s="1"/>
  <c r="C61" i="2"/>
  <c r="F61" i="2" s="1"/>
  <c r="C17" i="2"/>
  <c r="F17" i="2" s="1"/>
  <c r="C119" i="2"/>
  <c r="F119" i="2" s="1"/>
  <c r="D17" i="2"/>
  <c r="I121" i="8" l="1"/>
  <c r="C47" i="2"/>
  <c r="D47" i="2"/>
  <c r="G47" i="2" s="1"/>
  <c r="D9" i="2"/>
  <c r="D8" i="2" s="1"/>
  <c r="C9" i="2"/>
  <c r="F9" i="2" s="1"/>
  <c r="C38" i="2"/>
  <c r="D38" i="2"/>
  <c r="C46" i="2" l="1"/>
  <c r="F46" i="2" s="1"/>
  <c r="F47" i="2"/>
  <c r="G9" i="2"/>
  <c r="C8" i="2"/>
  <c r="D46" i="2"/>
  <c r="G46" i="2" s="1"/>
  <c r="F255" i="8" l="1"/>
  <c r="F254" i="8" s="1"/>
  <c r="F253" i="8" s="1"/>
  <c r="F225" i="8" s="1"/>
  <c r="E255" i="8"/>
  <c r="E254" i="8" s="1"/>
  <c r="E253" i="8" s="1"/>
  <c r="E226" i="8"/>
  <c r="E200" i="8"/>
  <c r="E199" i="8" s="1"/>
  <c r="F197" i="8"/>
  <c r="I197" i="8" s="1"/>
  <c r="E197" i="8"/>
  <c r="E191" i="8"/>
  <c r="E187" i="8"/>
  <c r="F154" i="8"/>
  <c r="E154" i="8"/>
  <c r="E153" i="8" s="1"/>
  <c r="F153" i="8" l="1"/>
  <c r="I153" i="8" s="1"/>
  <c r="I154" i="8"/>
  <c r="F224" i="8"/>
  <c r="I224" i="8" s="1"/>
  <c r="I225" i="8"/>
  <c r="F186" i="8"/>
  <c r="F77" i="8"/>
  <c r="E77" i="8"/>
  <c r="E76" i="8" s="1"/>
  <c r="E152" i="8"/>
  <c r="E151" i="8" s="1"/>
  <c r="E150" i="8" s="1"/>
  <c r="E149" i="8" s="1"/>
  <c r="E186" i="8"/>
  <c r="E225" i="8"/>
  <c r="E224" i="8" s="1"/>
  <c r="F152" i="8" l="1"/>
  <c r="F151" i="8" s="1"/>
  <c r="F185" i="8"/>
  <c r="F184" i="8" s="1"/>
  <c r="I186" i="8"/>
  <c r="F76" i="8"/>
  <c r="I76" i="8" s="1"/>
  <c r="I77" i="8"/>
  <c r="E185" i="8"/>
  <c r="E184" i="8" s="1"/>
  <c r="F19" i="8"/>
  <c r="E19" i="8"/>
  <c r="E18" i="8" s="1"/>
  <c r="E17" i="8" s="1"/>
  <c r="E16" i="8" s="1"/>
  <c r="I151" i="8" l="1"/>
  <c r="F150" i="8"/>
  <c r="F149" i="8" s="1"/>
  <c r="I152" i="8"/>
  <c r="I185" i="8"/>
  <c r="F183" i="8"/>
  <c r="F182" i="8" s="1"/>
  <c r="I184" i="8"/>
  <c r="F18" i="8"/>
  <c r="I19" i="8"/>
  <c r="E183" i="8"/>
  <c r="E182" i="8" s="1"/>
  <c r="F9" i="1"/>
  <c r="F12" i="1"/>
  <c r="G12" i="1"/>
  <c r="J12" i="1" s="1"/>
  <c r="I150" i="8" l="1"/>
  <c r="E103" i="8"/>
  <c r="I182" i="8"/>
  <c r="I183" i="8"/>
  <c r="I149" i="8"/>
  <c r="F17" i="8"/>
  <c r="I18" i="8"/>
  <c r="F15" i="1"/>
  <c r="F30" i="1" s="1"/>
  <c r="G9" i="1"/>
  <c r="G15" i="1" l="1"/>
  <c r="J15" i="1" s="1"/>
  <c r="J9" i="1"/>
  <c r="E84" i="8"/>
  <c r="E15" i="8" s="1"/>
  <c r="E14" i="8" s="1"/>
  <c r="E13" i="8" s="1"/>
  <c r="E5" i="8" s="1"/>
  <c r="F103" i="8"/>
  <c r="F16" i="8"/>
  <c r="I17" i="8"/>
  <c r="G30" i="1" l="1"/>
  <c r="I103" i="8"/>
  <c r="F84" i="8"/>
  <c r="I84" i="8" s="1"/>
  <c r="I16" i="8"/>
  <c r="F15" i="8" l="1"/>
  <c r="F14" i="8"/>
  <c r="I15" i="8"/>
  <c r="F13" i="8" l="1"/>
  <c r="I14" i="8"/>
  <c r="F5" i="8" l="1"/>
  <c r="I5" i="8" s="1"/>
  <c r="I13" i="8"/>
  <c r="G40" i="2"/>
  <c r="E39" i="2" l="1"/>
  <c r="G39" i="2" l="1"/>
  <c r="E38" i="2"/>
  <c r="E8" i="2" s="1"/>
  <c r="F8" i="2" s="1"/>
  <c r="G8" i="2" l="1"/>
  <c r="G38" i="2"/>
</calcChain>
</file>

<file path=xl/sharedStrings.xml><?xml version="1.0" encoding="utf-8"?>
<sst xmlns="http://schemas.openxmlformats.org/spreadsheetml/2006/main" count="782" uniqueCount="356">
  <si>
    <t>PRIHODI UKUPNO</t>
  </si>
  <si>
    <t>RASHODI UKUPNO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</si>
  <si>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</si>
  <si>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</si>
  <si>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</si>
  <si>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</si>
  <si>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</si>
  <si>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</si>
  <si>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</si>
  <si>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Naziv rashoda</t>
  </si>
  <si>
    <t>Rashodi poslovanja</t>
  </si>
  <si>
    <t>Rashodi za zaposlene</t>
  </si>
  <si>
    <t>Rashodi za nabavu nefinancijske imovine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</si>
  <si>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</si>
  <si>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</si>
  <si>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</si>
  <si>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</si>
  <si>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</si>
  <si>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</si>
  <si>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</si>
  <si>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</si>
  <si>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</si>
  <si>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</si>
  <si>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</si>
  <si>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</si>
  <si>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</si>
  <si>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</si>
  <si>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</si>
  <si>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</si>
  <si>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</si>
  <si>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</si>
  <si>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</si>
  <si>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</si>
  <si>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</si>
  <si>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</si>
  <si>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</si>
  <si>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</si>
  <si>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</si>
  <si>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</si>
  <si>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</si>
  <si>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</si>
  <si>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</si>
  <si>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</si>
  <si>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</si>
  <si>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</si>
  <si>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</si>
  <si>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</si>
  <si>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</si>
  <si>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Pristojbe i naknade</t>
  </si>
  <si>
    <t>Ostali nespomenuti rashodi poslovanja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</si>
  <si>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</si>
  <si>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</si>
  <si>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</si>
  <si>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</si>
  <si>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</si>
  <si>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</si>
  <si>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</si>
  <si>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</si>
  <si>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</si>
  <si>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</si>
  <si>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</si>
  <si>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</si>
  <si>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</si>
  <si>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</si>
  <si>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</si>
  <si>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naravi</t>
  </si>
  <si>
    <t>Materijal za tekuće i inv.održavanje</t>
  </si>
  <si>
    <t>Službena odjeća i obuća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</si>
  <si>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</si>
  <si>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</si>
  <si>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</si>
  <si>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</si>
  <si>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</si>
  <si>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</si>
  <si>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</si>
  <si>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Izvor financiranja 1.1.</t>
  </si>
  <si>
    <t>Sitni inventar i auto gume</t>
  </si>
  <si>
    <t>Službena, radna i zaštitna odjeća i obuća</t>
  </si>
  <si>
    <t>Usluge telefona, pošte i prijevoza</t>
  </si>
  <si>
    <t>Materijal i dijelovi za tekuće i investicijsko održavanje</t>
  </si>
  <si>
    <t>Plaće (Bruto)</t>
  </si>
  <si>
    <t>Naknade za prijevoz, za rad na terenu i odvojeni život</t>
  </si>
  <si>
    <t>Uređaji, strojevi i oprema za ostale namjene</t>
  </si>
  <si>
    <t>Knjige, umjetnička djela i ostale izložbene vrijednosti</t>
  </si>
  <si>
    <t>Službena,radna i zaštitna odjeća i obuća</t>
  </si>
  <si>
    <t>VLASTITI PRIHODI</t>
  </si>
  <si>
    <t>Prihodi od prodaje proizvoda i robe</t>
  </si>
  <si>
    <t>DONACIJE</t>
  </si>
  <si>
    <t>Rezultat poslovanja</t>
  </si>
  <si>
    <t>Višak/manjak prihoda</t>
  </si>
  <si>
    <t>Višak prihoda</t>
  </si>
  <si>
    <t>Manjak prihoda</t>
  </si>
  <si>
    <t xml:space="preserve">VLASTITI PRIHODI </t>
  </si>
  <si>
    <t>OSNOVNO OBRAZOVANJE - ZAKONSKI STANDARDI</t>
  </si>
  <si>
    <t>Redovni poslovi ustanova osnovnog obrazovanja</t>
  </si>
  <si>
    <t>OPĆI PRIHODI I PRIMICI-decentralizacija</t>
  </si>
  <si>
    <t>Ostali mat.za potrebe redovi. poslo.</t>
  </si>
  <si>
    <t>Električna energija</t>
  </si>
  <si>
    <t>Plin</t>
  </si>
  <si>
    <t>Gorivo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</si>
  <si>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</si>
  <si>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</si>
  <si>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</si>
  <si>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</si>
  <si>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</si>
  <si>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</si>
  <si>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</si>
  <si>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</si>
  <si>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</si>
  <si>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>Poštarina</t>
  </si>
  <si>
    <t>Usluge tekućeg i investi.održavanja</t>
  </si>
  <si>
    <t>Premije osiguranja imovine</t>
  </si>
  <si>
    <t>Članarine</t>
  </si>
  <si>
    <t>Kamate</t>
  </si>
  <si>
    <t>Oprema, informat.,nabava pomagala - OŠ</t>
  </si>
  <si>
    <t>Rashodi za nabavu dugotrajne imovine</t>
  </si>
  <si>
    <t>Knjige u knjižnicama</t>
  </si>
  <si>
    <t>DOPUNSKI NASTAVNI I VANNASTAVNI PROGRAM ŠKOLA I OBRAZ. INSTIT.</t>
  </si>
  <si>
    <t xml:space="preserve">Sitni inventar  </t>
  </si>
  <si>
    <t>Rashodi za sl.putovanja</t>
  </si>
  <si>
    <t>Ostale usluge za komunikaciju i prijevoz</t>
  </si>
  <si>
    <t>Ostale usluge tekućeg i investicijskog održavanja</t>
  </si>
  <si>
    <t>Izvor financiranja 5.7.</t>
  </si>
  <si>
    <t>POMOĆI MINISTARSTVA - prijenos EU</t>
  </si>
  <si>
    <t>Projekt Baltazar 6</t>
  </si>
  <si>
    <t>Projekt Baltazar 7</t>
  </si>
  <si>
    <t>Projekt Baltazar 8</t>
  </si>
  <si>
    <t>Projekt Zalogajček 7</t>
  </si>
  <si>
    <t>Projekt Školska shema 5</t>
  </si>
  <si>
    <t>Sitni inventar</t>
  </si>
  <si>
    <t xml:space="preserve">Sitni inventar </t>
  </si>
  <si>
    <t>Usluge za komunikaciju i prijevoz</t>
  </si>
  <si>
    <t>Usluge tek. i inv.održavanja</t>
  </si>
  <si>
    <t>Zdravstvene usluge</t>
  </si>
  <si>
    <t>Ostale zdr.usluge</t>
  </si>
  <si>
    <t>Ostale intelektualne usluge</t>
  </si>
  <si>
    <t>Izvor financiranja 5.2.</t>
  </si>
  <si>
    <t xml:space="preserve">PRIHODI ZA POSEBNE NAMJENE </t>
  </si>
  <si>
    <t>Naknade građanima i kućanstvima u naravi-radni udžbenici</t>
  </si>
  <si>
    <t>Prihodi od prodaje nefinancijske imovine</t>
  </si>
  <si>
    <t>Prihodi od prodaje građevinskog objekta</t>
  </si>
  <si>
    <t>Prihod od prodaje stanova u društvenom vlasništvu</t>
  </si>
  <si>
    <t>El,energija</t>
  </si>
  <si>
    <t xml:space="preserve">Sitan inventar </t>
  </si>
  <si>
    <t>Usluge telefona</t>
  </si>
  <si>
    <t>Prijevoz učenika</t>
  </si>
  <si>
    <t>Ostale zdravstvene usluge</t>
  </si>
  <si>
    <t>Naknade građa. i kuća. na temelju osiguranja i druge naknade</t>
  </si>
  <si>
    <t>OPĆI PRIHODI I PRIMICI-natjecanja, nadareni</t>
  </si>
  <si>
    <t>Prihodi od prodaje proizvedene dugo.imovine</t>
  </si>
  <si>
    <t>Ugovore o djelu</t>
  </si>
  <si>
    <t xml:space="preserve">Ostali rashodi  </t>
  </si>
  <si>
    <t>Ostale tekuće donacije u naravi</t>
  </si>
  <si>
    <t>Ugovor o djelu</t>
  </si>
  <si>
    <t>POSEBNE NEMJENE</t>
  </si>
  <si>
    <t>POMOĆI</t>
  </si>
  <si>
    <t>5.2.Pomoći-Ministarstvo</t>
  </si>
  <si>
    <t>5.4. Pomoći - JLS</t>
  </si>
  <si>
    <t>NEFINANCIJSKA IMOVINA</t>
  </si>
  <si>
    <t>7.1.Prihodi od prodaje nefinancijske imovine</t>
  </si>
  <si>
    <t>PRENESENI VIŠAK PRIHODA</t>
  </si>
  <si>
    <t>6 PRIHODI POSLOVANJA</t>
  </si>
  <si>
    <t>7 PRIHODI OD PRODAJE NEFINANCIJSKE IMOVINE</t>
  </si>
  <si>
    <t>3 RASHODI  POSLOVANJA</t>
  </si>
  <si>
    <t>4 RASHODI ZA NABAVU NEFINANCIJSKE IMOVINE</t>
  </si>
  <si>
    <t>Projekcija proračuna za 2026.</t>
  </si>
  <si>
    <t>VIŠAK/MANJAK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</si>
  <si>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</si>
  <si>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</si>
  <si>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</si>
  <si>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</si>
  <si>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</si>
  <si>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</si>
  <si>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RASHODII UKUPNO</t>
  </si>
  <si>
    <t>RAZDJEL 006</t>
  </si>
  <si>
    <t>GLAVA 00620</t>
  </si>
  <si>
    <t>UO ZA OBRAZOVANJE, KULTURU, SPORT I TEHNIČKU KULTURU</t>
  </si>
  <si>
    <t>OBRAZOVANJE</t>
  </si>
  <si>
    <t>Sudske pristojbe</t>
  </si>
  <si>
    <t>Usl.tek.i inv.održavanja</t>
  </si>
  <si>
    <t>OPĆI PRIHODI I PRIMICI-
E-Tehničar, održavanje, oprema</t>
  </si>
  <si>
    <t>Kapitalne donacije</t>
  </si>
  <si>
    <t>Izvršenje 2023.</t>
  </si>
  <si>
    <t>RAZDJEL 005</t>
  </si>
  <si>
    <t>UO ZA ZDRAVSTVO, SOC.POLITIKU,BRANITELJE, CIVILNO DRUŠTVO I MLADE</t>
  </si>
  <si>
    <t>GLAVA 00530</t>
  </si>
  <si>
    <t>SOCIJALNA SKRB</t>
  </si>
  <si>
    <t>SOCIJALNA ZAŠTITA - IZNAD STANDARDA</t>
  </si>
  <si>
    <t>Pomoć obiteljima i samcima</t>
  </si>
  <si>
    <t>OPĆI PRIHODI I PRIMICI-dječji participativni proračun</t>
  </si>
  <si>
    <t>Proračun za 2025.</t>
  </si>
  <si>
    <t>Projekcija proračuna za 2027.</t>
  </si>
  <si>
    <t>S V E U K U P N O:</t>
  </si>
  <si>
    <t>Plan 2024.
(II. REBALANS)</t>
  </si>
  <si>
    <t xml:space="preserve">Naknade građanima  </t>
  </si>
  <si>
    <t>Pomoći osobama s invaliditetom</t>
  </si>
  <si>
    <t>Ostale naknade iz proračuna u novcu</t>
  </si>
  <si>
    <t>Nagrade/uskrsnica</t>
  </si>
  <si>
    <t>Otpremnine i pomoći</t>
  </si>
  <si>
    <t>Regres</t>
  </si>
  <si>
    <t>Prekovremeni rad</t>
  </si>
  <si>
    <t>Posebni uvjeti</t>
  </si>
  <si>
    <t>Božićnica/dar djeci</t>
  </si>
  <si>
    <t>Prihodi iz nadležnog proračuna za nabavu nefinan. Imovine</t>
  </si>
  <si>
    <t>Pomoć osobama s invaliditetom</t>
  </si>
  <si>
    <t>Glavni program B01</t>
  </si>
  <si>
    <t>Glavni program J01</t>
  </si>
  <si>
    <t>OPĆI PRIHODI I PRIMICI</t>
  </si>
  <si>
    <t>MINISTARSTVO</t>
  </si>
  <si>
    <t>MINISTARSTVO - prijenos EU</t>
  </si>
  <si>
    <t>Dnevnice za slu.putovanja u zemlji</t>
  </si>
  <si>
    <t>Naknada za smještaj na službenom putovanja u zemlji</t>
  </si>
  <si>
    <t>Naknada za prijevoz na službenom putovanju u zemlji</t>
  </si>
  <si>
    <t>Literatura (publikacija, časopisi…)</t>
  </si>
  <si>
    <t>Materijal i sredstva za čišće.i odr.</t>
  </si>
  <si>
    <t>Materijal za higijenske potrebe i njegu</t>
  </si>
  <si>
    <t>Mate. i dijelovi za tekuće i inve. održavanje građ. objekta</t>
  </si>
  <si>
    <t>Mate. i dijelovi za tekuće i inve. održavanje postrojenja i opreme</t>
  </si>
  <si>
    <t>Mate. i dijelovi za tekuće i inve. održavanje transportnih sredstava</t>
  </si>
  <si>
    <t>Ostali mate. i dijelovi za tekuće i inve. održavanje</t>
  </si>
  <si>
    <t>Usluge tekućeg i inve. održavanja građevinskog objekta</t>
  </si>
  <si>
    <t>Usluge tekućeg i inve. održavanja postrojenja i opreme</t>
  </si>
  <si>
    <t>Usluge tekućeg i inve. održavanja prijevoznih sredstava</t>
  </si>
  <si>
    <t>Ostale usluge tekućeg i inve. održavanja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</si>
  <si>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</si>
  <si>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</si>
  <si>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</si>
  <si>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</si>
  <si>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</si>
  <si>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>Usluge pri registraciji prijevoznih sredstava</t>
  </si>
  <si>
    <t>Premija osiguranja prijevoznih sredstava</t>
  </si>
  <si>
    <t>Otpremina</t>
  </si>
  <si>
    <t>Pomoći</t>
  </si>
  <si>
    <t>Izvor financiranja 7.1.1</t>
  </si>
  <si>
    <t>Namirnice</t>
  </si>
  <si>
    <t>Film i izrada fotografija</t>
  </si>
  <si>
    <t>Ostale nespomenute usluge</t>
  </si>
  <si>
    <t>Aktivnost T100082</t>
  </si>
  <si>
    <t>Aktivnost T</t>
  </si>
  <si>
    <t>Usluge ažuriranja računalnih baza</t>
  </si>
  <si>
    <t>Otpremnine</t>
  </si>
  <si>
    <t>Dnevnice za sl. put</t>
  </si>
  <si>
    <t>Naknada za smještaj na sl.putu</t>
  </si>
  <si>
    <t>Naknada za prijevoz na sl.putu</t>
  </si>
  <si>
    <t>Ostali rashodi na sl.putu</t>
  </si>
  <si>
    <t>Ostali materijal za potr.redov.poslovanja</t>
  </si>
  <si>
    <t>Literatura i publikacije</t>
  </si>
  <si>
    <t>Materijal i sredstva za čišćenje i održavanje</t>
  </si>
  <si>
    <t>Materijal za higijenske potrebe</t>
  </si>
  <si>
    <t>Materijal za tekuće i inv.održavanje građevinskog objekta</t>
  </si>
  <si>
    <t>Materijal za tekuće i inv.održavanje opreme</t>
  </si>
  <si>
    <t>Materijal za tekuće i inv.održavanje prijevoznih sredstava</t>
  </si>
  <si>
    <t>Usluge tekućeg i inv.održavanja građevinskog objekta</t>
  </si>
  <si>
    <t>Usluge tekućeg i inv.održavanja opreme</t>
  </si>
  <si>
    <t>Ostale usluge tekućeg i inv.održavanja</t>
  </si>
  <si>
    <t>Dimnjačarske i eko usluge</t>
  </si>
  <si>
    <t>Premije osiguranja prijevoznih nsredstava</t>
  </si>
  <si>
    <t>A1. PRIHODI I RASHODI PREMA EKONOMSKOJ KLASIFIKACIJI</t>
  </si>
  <si>
    <t>Razred / Skupina</t>
  </si>
  <si>
    <t>A2. PRIHODI I RASHODI PREMA IZVORIMA FINANCIRANJA</t>
  </si>
  <si>
    <t>UKUPNI PRIHODI</t>
  </si>
  <si>
    <t>Prihodi poslovanja</t>
  </si>
  <si>
    <t>Vlastiti izvori</t>
  </si>
  <si>
    <t>1.1.</t>
  </si>
  <si>
    <t>5.2.</t>
  </si>
  <si>
    <t>Opći prihodi i primici - izvorna</t>
  </si>
  <si>
    <t>Opći prihodi i primici - decentralizacija</t>
  </si>
  <si>
    <t>Donacije</t>
  </si>
  <si>
    <t>Preneseni višak vlastitih prihoda</t>
  </si>
  <si>
    <t>Preneseni višak prihoda za posebne namjene</t>
  </si>
  <si>
    <t>Prihodi za posebne namjene</t>
  </si>
  <si>
    <t>Pomoći-Ministarstvo</t>
  </si>
  <si>
    <t>Preneseni manjak prihoda pomoći</t>
  </si>
  <si>
    <t>Pomoći - JLS</t>
  </si>
  <si>
    <t>5.2.1.</t>
  </si>
  <si>
    <t>4.3.1.</t>
  </si>
  <si>
    <t>6.2.1.</t>
  </si>
  <si>
    <t>5.7.</t>
  </si>
  <si>
    <t>Pomoći-Ministarstvo prijenos EU</t>
  </si>
  <si>
    <t>7.1.1.</t>
  </si>
  <si>
    <t>Preneseni višak prihoda od prodaje nefi.imovine</t>
  </si>
  <si>
    <t>3.1.1.</t>
  </si>
  <si>
    <t>Obrazovanje</t>
  </si>
  <si>
    <t>Predškolsko i osnovno obrazovanje</t>
  </si>
  <si>
    <t>Osnovno obrazovanje</t>
  </si>
  <si>
    <t>Usluge obrazovanja koje nisu drugdje svrstane</t>
  </si>
  <si>
    <t>Socijalna srkb</t>
  </si>
  <si>
    <t>Aktivnosti socijalne zaštote koje nisu drugdje svrstane</t>
  </si>
  <si>
    <t>B1 RAČUN FINANCIRANJA PREMA EKONOMSKOJ KLASIFIKACIJI</t>
  </si>
  <si>
    <t>B2 RAČUN FINANCIRANJA PREMA IZVORIM FINANCIRANJA</t>
  </si>
  <si>
    <t>Namjenski primici</t>
  </si>
  <si>
    <t>…</t>
  </si>
  <si>
    <t xml:space="preserve">UKUPNO IZDACI </t>
  </si>
  <si>
    <t>Vlastii prihodi</t>
  </si>
  <si>
    <t>Ostali prihodi za posebne namjene</t>
  </si>
  <si>
    <t>5.4.1.</t>
  </si>
  <si>
    <t>A3. RASHODI PREMA FUNKCIJSKOJ KLASIFIKACIJI</t>
  </si>
  <si>
    <t>1.3.</t>
  </si>
  <si>
    <t>Tekući projekt T102001</t>
  </si>
  <si>
    <t>Aktivnost T102007</t>
  </si>
  <si>
    <t>Izvor 5.</t>
  </si>
  <si>
    <t>Izvor 1.</t>
  </si>
  <si>
    <t>Decentralizacija</t>
  </si>
  <si>
    <t>Aktivnost A102001</t>
  </si>
  <si>
    <t xml:space="preserve">Dopunski nastavni i vannastavni program škola i obrazovnih ustanova </t>
  </si>
  <si>
    <t>Izvor 3.</t>
  </si>
  <si>
    <t>Izvor 1.3.</t>
  </si>
  <si>
    <t>Izvor 1.1.</t>
  </si>
  <si>
    <t>Financiranje - ostalih rashoda škole</t>
  </si>
  <si>
    <t>Izvor 3.1</t>
  </si>
  <si>
    <t>Izvor 3.1.1</t>
  </si>
  <si>
    <t>Izvor 4.</t>
  </si>
  <si>
    <t>Izvor 4.3.</t>
  </si>
  <si>
    <t>Izvor 4.3.1</t>
  </si>
  <si>
    <t>Izvor 5.2.</t>
  </si>
  <si>
    <t>Izvor 5.2.1</t>
  </si>
  <si>
    <t>MINISTARSTVO PK</t>
  </si>
  <si>
    <t>Izvor 5.4.</t>
  </si>
  <si>
    <t>JLS</t>
  </si>
  <si>
    <t>Izvor 5.4.1</t>
  </si>
  <si>
    <t>JLS PK</t>
  </si>
  <si>
    <t>DONACIJE PK</t>
  </si>
  <si>
    <t>Izvor 7.</t>
  </si>
  <si>
    <t>PRIH. OD PRODAJE NEFINANCIJSKE IMOVINE I NAKNA.S NASLOVA OSIG.</t>
  </si>
  <si>
    <t>Izvor 7.1.</t>
  </si>
  <si>
    <t>Dopunska sredstva za materijalne rashode i opremu škole</t>
  </si>
  <si>
    <t>USTANOVE U OBRAZOVANJU</t>
  </si>
  <si>
    <t>IV rebalans FP za 2024.</t>
  </si>
  <si>
    <t>Izvršenje FP za 2024.</t>
  </si>
  <si>
    <t>Izvršenje FP 2023.</t>
  </si>
  <si>
    <t>Grafičke i tiskarske usluge</t>
  </si>
  <si>
    <t>Sudske i javnobilježničke pristojbe</t>
  </si>
  <si>
    <t>Ostali rashodi za službena putovanja</t>
  </si>
  <si>
    <t>Naknada za korištenje priva.auta</t>
  </si>
  <si>
    <t>Računala i računalna oprema</t>
  </si>
  <si>
    <t>Uredski namještaj</t>
  </si>
  <si>
    <t>INDEKS</t>
  </si>
  <si>
    <t>Aktivnost A102007</t>
  </si>
  <si>
    <t>Program za nadarenu djecu</t>
  </si>
  <si>
    <t>Ostale nespomenute usluge-prijevoz ZP</t>
  </si>
  <si>
    <t>PROGRAM 1001</t>
  </si>
  <si>
    <t>Aktivnost A102000</t>
  </si>
  <si>
    <t>PROGRAM 1000</t>
  </si>
  <si>
    <t>Aktivnost T103000</t>
  </si>
  <si>
    <t>PROGRAM 1003</t>
  </si>
  <si>
    <t>Izvor 2.1.</t>
  </si>
  <si>
    <t>Izvor 2.1.1.</t>
  </si>
  <si>
    <t>Prijenos između proračunskog korisnika istog proračuna</t>
  </si>
  <si>
    <t>Tekući prijenosi između proračunskih korisnika istog proračuna</t>
  </si>
  <si>
    <t>Sudske, javnobilježničke i dr. pristojbe</t>
  </si>
  <si>
    <t>Računalna oprema</t>
  </si>
  <si>
    <t>IZVRŠENJE FINANCIJSKOG PLAN OŠ KONJŠČINA, KONJŠČINA ZA 2024. GODINU</t>
  </si>
  <si>
    <t>5=4/2*100</t>
  </si>
  <si>
    <t>6=4/3*100</t>
  </si>
  <si>
    <t>6=5/3*100</t>
  </si>
  <si>
    <t>7=5/4*100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</si>
</sst>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2"/>
      <color theme="1"/>
      <name val="Times New Roman"/>
      <family val="1"/>
    </font>
    <font>
      <sz val="8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8" fillId="0" borderId="0"/>
    <xf numFmtId="0" fontId="36" fillId="0" borderId="0"/>
    <xf numFmtId="0" fontId="36" fillId="0" borderId="0"/>
    <xf numFmtId="0" fontId="36" fillId="0" borderId="0"/>
  </cellStyleXfs>
  <cellXfs count="41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Protection="1">
      <protection hidden="1"/>
    </xf>
    <xf numFmtId="0" fontId="13" fillId="0" borderId="0" xfId="0" applyFont="1" applyFill="1"/>
    <xf numFmtId="0" fontId="0" fillId="0" borderId="0" xfId="0" applyFont="1" applyAlignment="1"/>
    <xf numFmtId="0" fontId="0" fillId="0" borderId="0" xfId="0" applyAlignment="1"/>
    <xf numFmtId="0" fontId="10" fillId="2" borderId="3" xfId="0" quotePrefix="1" applyFont="1" applyFill="1" applyBorder="1" applyAlignment="1">
      <alignment horizontal="left" vertical="center" wrapText="1"/>
    </xf>
    <xf numFmtId="4" fontId="0" fillId="0" borderId="0" xfId="0" applyNumberFormat="1" applyAlignment="1"/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4" fontId="1" fillId="0" borderId="0" xfId="0" applyNumberFormat="1" applyFont="1"/>
    <xf numFmtId="0" fontId="0" fillId="0" borderId="0" xfId="0" applyBorder="1"/>
    <xf numFmtId="4" fontId="16" fillId="2" borderId="0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Border="1"/>
    <xf numFmtId="0" fontId="18" fillId="7" borderId="3" xfId="0" applyNumberFormat="1" applyFont="1" applyFill="1" applyBorder="1" applyAlignment="1" applyProtection="1">
      <alignment horizontal="left" vertical="center" wrapText="1"/>
    </xf>
    <xf numFmtId="4" fontId="18" fillId="7" borderId="4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/>
    <xf numFmtId="4" fontId="5" fillId="5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12" fillId="0" borderId="0" xfId="0" applyFont="1"/>
    <xf numFmtId="0" fontId="14" fillId="4" borderId="3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center" vertical="center" wrapText="1"/>
    </xf>
    <xf numFmtId="0" fontId="22" fillId="3" borderId="3" xfId="0" applyNumberFormat="1" applyFont="1" applyFill="1" applyBorder="1" applyAlignment="1" applyProtection="1">
      <alignment horizontal="left" vertical="center" wrapText="1"/>
    </xf>
    <xf numFmtId="164" fontId="23" fillId="3" borderId="4" xfId="0" applyNumberFormat="1" applyFont="1" applyFill="1" applyBorder="1" applyAlignment="1" applyProtection="1">
      <alignment horizontal="right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164" fontId="22" fillId="2" borderId="4" xfId="0" applyNumberFormat="1" applyFont="1" applyFill="1" applyBorder="1" applyAlignment="1" applyProtection="1">
      <alignment horizontal="right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164" fontId="15" fillId="2" borderId="3" xfId="0" applyNumberFormat="1" applyFont="1" applyFill="1" applyBorder="1" applyAlignment="1">
      <alignment horizontal="right" wrapText="1"/>
    </xf>
    <xf numFmtId="164" fontId="15" fillId="2" borderId="3" xfId="0" applyNumberFormat="1" applyFont="1" applyFill="1" applyBorder="1" applyAlignment="1">
      <alignment wrapText="1"/>
    </xf>
    <xf numFmtId="164" fontId="24" fillId="2" borderId="4" xfId="0" applyNumberFormat="1" applyFont="1" applyFill="1" applyBorder="1" applyAlignment="1" applyProtection="1">
      <alignment horizontal="right" wrapText="1"/>
    </xf>
    <xf numFmtId="0" fontId="22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164" fontId="22" fillId="2" borderId="4" xfId="0" quotePrefix="1" applyNumberFormat="1" applyFont="1" applyFill="1" applyBorder="1" applyAlignment="1">
      <alignment horizontal="right" wrapText="1"/>
    </xf>
    <xf numFmtId="0" fontId="24" fillId="2" borderId="3" xfId="0" quotePrefix="1" applyFont="1" applyFill="1" applyBorder="1" applyAlignment="1">
      <alignment horizontal="left" vertical="center"/>
    </xf>
    <xf numFmtId="164" fontId="24" fillId="2" borderId="4" xfId="0" quotePrefix="1" applyNumberFormat="1" applyFont="1" applyFill="1" applyBorder="1" applyAlignment="1">
      <alignment horizontal="right" wrapText="1"/>
    </xf>
    <xf numFmtId="0" fontId="22" fillId="2" borderId="3" xfId="0" quotePrefix="1" applyFont="1" applyFill="1" applyBorder="1" applyAlignment="1">
      <alignment horizontal="left" vertical="center" wrapText="1"/>
    </xf>
    <xf numFmtId="0" fontId="24" fillId="2" borderId="3" xfId="0" applyNumberFormat="1" applyFont="1" applyFill="1" applyBorder="1" applyAlignment="1" applyProtection="1">
      <alignment horizontal="left" vertical="center"/>
    </xf>
    <xf numFmtId="0" fontId="24" fillId="2" borderId="3" xfId="0" applyNumberFormat="1" applyFont="1" applyFill="1" applyBorder="1" applyAlignment="1" applyProtection="1">
      <alignment vertical="center" wrapText="1"/>
    </xf>
    <xf numFmtId="0" fontId="22" fillId="3" borderId="3" xfId="0" applyNumberFormat="1" applyFont="1" applyFill="1" applyBorder="1" applyAlignment="1" applyProtection="1">
      <alignment vertical="center" wrapText="1"/>
    </xf>
    <xf numFmtId="0" fontId="22" fillId="6" borderId="3" xfId="0" applyFont="1" applyFill="1" applyBorder="1"/>
    <xf numFmtId="0" fontId="23" fillId="6" borderId="3" xfId="0" applyNumberFormat="1" applyFont="1" applyFill="1" applyBorder="1" applyAlignment="1" applyProtection="1">
      <alignment vertical="center" wrapText="1"/>
    </xf>
    <xf numFmtId="4" fontId="22" fillId="6" borderId="3" xfId="0" applyNumberFormat="1" applyFont="1" applyFill="1" applyBorder="1" applyAlignment="1">
      <alignment horizontal="right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4" fontId="23" fillId="2" borderId="4" xfId="0" applyNumberFormat="1" applyFont="1" applyFill="1" applyBorder="1" applyAlignment="1" applyProtection="1">
      <alignment horizontal="right" wrapText="1"/>
    </xf>
    <xf numFmtId="4" fontId="22" fillId="2" borderId="4" xfId="0" applyNumberFormat="1" applyFont="1" applyFill="1" applyBorder="1" applyAlignment="1" applyProtection="1">
      <alignment horizontal="right" wrapText="1"/>
    </xf>
    <xf numFmtId="4" fontId="15" fillId="2" borderId="3" xfId="0" applyNumberFormat="1" applyFont="1" applyFill="1" applyBorder="1" applyAlignment="1">
      <alignment horizontal="right"/>
    </xf>
    <xf numFmtId="4" fontId="23" fillId="2" borderId="4" xfId="0" quotePrefix="1" applyNumberFormat="1" applyFont="1" applyFill="1" applyBorder="1" applyAlignment="1">
      <alignment horizontal="right" wrapText="1"/>
    </xf>
    <xf numFmtId="4" fontId="22" fillId="2" borderId="4" xfId="0" quotePrefix="1" applyNumberFormat="1" applyFont="1" applyFill="1" applyBorder="1" applyAlignment="1">
      <alignment horizontal="right" wrapText="1"/>
    </xf>
    <xf numFmtId="0" fontId="24" fillId="2" borderId="3" xfId="0" quotePrefix="1" applyFont="1" applyFill="1" applyBorder="1" applyAlignment="1">
      <alignment horizontal="left"/>
    </xf>
    <xf numFmtId="0" fontId="24" fillId="2" borderId="3" xfId="0" quotePrefix="1" applyFont="1" applyFill="1" applyBorder="1" applyAlignment="1">
      <alignment horizontal="left" wrapText="1"/>
    </xf>
    <xf numFmtId="0" fontId="24" fillId="2" borderId="3" xfId="0" quotePrefix="1" applyFont="1" applyFill="1" applyBorder="1" applyAlignment="1">
      <alignment horizontal="left" vertical="center" wrapText="1"/>
    </xf>
    <xf numFmtId="4" fontId="24" fillId="2" borderId="4" xfId="0" quotePrefix="1" applyNumberFormat="1" applyFont="1" applyFill="1" applyBorder="1" applyAlignment="1">
      <alignment horizontal="right" wrapText="1"/>
    </xf>
    <xf numFmtId="4" fontId="17" fillId="0" borderId="3" xfId="0" applyNumberFormat="1" applyFont="1" applyBorder="1" applyAlignment="1">
      <alignment horizontal="right"/>
    </xf>
    <xf numFmtId="0" fontId="23" fillId="2" borderId="3" xfId="0" quotePrefix="1" applyFont="1" applyFill="1" applyBorder="1" applyAlignment="1">
      <alignment horizontal="left" vertical="center" wrapText="1"/>
    </xf>
    <xf numFmtId="0" fontId="22" fillId="2" borderId="3" xfId="0" applyNumberFormat="1" applyFont="1" applyFill="1" applyBorder="1" applyAlignment="1" applyProtection="1">
      <alignment vertical="center" wrapText="1"/>
    </xf>
    <xf numFmtId="0" fontId="23" fillId="2" borderId="3" xfId="0" applyNumberFormat="1" applyFont="1" applyFill="1" applyBorder="1" applyAlignment="1" applyProtection="1">
      <alignment vertical="center" wrapText="1"/>
    </xf>
    <xf numFmtId="0" fontId="22" fillId="3" borderId="3" xfId="0" applyNumberFormat="1" applyFont="1" applyFill="1" applyBorder="1" applyAlignment="1" applyProtection="1">
      <alignment horizontal="left" vertical="center"/>
    </xf>
    <xf numFmtId="4" fontId="22" fillId="3" borderId="4" xfId="0" applyNumberFormat="1" applyFont="1" applyFill="1" applyBorder="1" applyAlignment="1" applyProtection="1">
      <alignment horizontal="right" wrapText="1"/>
    </xf>
    <xf numFmtId="4" fontId="15" fillId="2" borderId="4" xfId="0" applyNumberFormat="1" applyFont="1" applyFill="1" applyBorder="1" applyAlignment="1">
      <alignment horizontal="right"/>
    </xf>
    <xf numFmtId="0" fontId="26" fillId="4" borderId="4" xfId="0" applyNumberFormat="1" applyFont="1" applyFill="1" applyBorder="1" applyAlignment="1" applyProtection="1">
      <alignment horizontal="center" vertical="center" wrapText="1"/>
    </xf>
    <xf numFmtId="4" fontId="14" fillId="2" borderId="4" xfId="0" applyNumberFormat="1" applyFont="1" applyFill="1" applyBorder="1" applyAlignment="1">
      <alignment horizontal="right"/>
    </xf>
    <xf numFmtId="4" fontId="25" fillId="2" borderId="4" xfId="0" applyNumberFormat="1" applyFont="1" applyFill="1" applyBorder="1" applyAlignment="1">
      <alignment horizontal="right"/>
    </xf>
    <xf numFmtId="0" fontId="27" fillId="0" borderId="0" xfId="0" applyFont="1"/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9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horizontal="right" wrapText="1"/>
    </xf>
    <xf numFmtId="0" fontId="30" fillId="2" borderId="3" xfId="0" quotePrefix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/>
    </xf>
    <xf numFmtId="4" fontId="32" fillId="0" borderId="3" xfId="0" applyNumberFormat="1" applyFont="1" applyFill="1" applyBorder="1" applyAlignment="1">
      <alignment horizontal="right"/>
    </xf>
    <xf numFmtId="0" fontId="30" fillId="2" borderId="3" xfId="0" applyFont="1" applyFill="1" applyBorder="1" applyAlignment="1">
      <alignment horizontal="left" vertical="center" wrapText="1"/>
    </xf>
    <xf numFmtId="4" fontId="32" fillId="0" borderId="3" xfId="0" applyNumberFormat="1" applyFont="1" applyFill="1" applyBorder="1" applyAlignment="1">
      <alignment horizontal="right" wrapText="1"/>
    </xf>
    <xf numFmtId="0" fontId="31" fillId="2" borderId="3" xfId="0" applyFont="1" applyFill="1" applyBorder="1" applyAlignment="1">
      <alignment vertical="center" wrapText="1"/>
    </xf>
    <xf numFmtId="0" fontId="30" fillId="2" borderId="3" xfId="0" applyFont="1" applyFill="1" applyBorder="1" applyAlignment="1">
      <alignment vertical="center" wrapText="1"/>
    </xf>
    <xf numFmtId="4" fontId="34" fillId="0" borderId="3" xfId="0" applyNumberFormat="1" applyFont="1" applyFill="1" applyBorder="1" applyAlignment="1">
      <alignment vertical="top" wrapText="1"/>
    </xf>
    <xf numFmtId="0" fontId="1" fillId="0" borderId="3" xfId="0" applyFont="1" applyBorder="1"/>
    <xf numFmtId="4" fontId="1" fillId="0" borderId="3" xfId="0" applyNumberFormat="1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3" fontId="10" fillId="3" borderId="3" xfId="0" quotePrefix="1" applyNumberFormat="1" applyFont="1" applyFill="1" applyBorder="1" applyAlignment="1">
      <alignment horizontal="right"/>
    </xf>
    <xf numFmtId="0" fontId="10" fillId="0" borderId="0" xfId="0" quotePrefix="1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0" fontId="0" fillId="4" borderId="3" xfId="0" applyFill="1" applyBorder="1"/>
    <xf numFmtId="4" fontId="35" fillId="8" borderId="3" xfId="0" applyNumberFormat="1" applyFont="1" applyFill="1" applyBorder="1"/>
    <xf numFmtId="0" fontId="6" fillId="0" borderId="3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7" fillId="9" borderId="4" xfId="0" applyNumberFormat="1" applyFont="1" applyFill="1" applyBorder="1" applyAlignment="1">
      <alignment horizontal="right"/>
    </xf>
    <xf numFmtId="4" fontId="20" fillId="11" borderId="4" xfId="0" applyNumberFormat="1" applyFont="1" applyFill="1" applyBorder="1" applyAlignment="1" applyProtection="1">
      <alignment horizontal="right" wrapText="1"/>
    </xf>
    <xf numFmtId="4" fontId="20" fillId="12" borderId="4" xfId="0" applyNumberFormat="1" applyFont="1" applyFill="1" applyBorder="1" applyAlignment="1" applyProtection="1">
      <alignment horizontal="right" wrapText="1"/>
    </xf>
    <xf numFmtId="4" fontId="7" fillId="10" borderId="4" xfId="0" applyNumberFormat="1" applyFont="1" applyFill="1" applyBorder="1" applyAlignment="1">
      <alignment horizontal="right"/>
    </xf>
    <xf numFmtId="4" fontId="5" fillId="9" borderId="4" xfId="0" applyNumberFormat="1" applyFont="1" applyFill="1" applyBorder="1" applyAlignment="1">
      <alignment horizontal="right"/>
    </xf>
    <xf numFmtId="4" fontId="10" fillId="4" borderId="3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164" fontId="15" fillId="2" borderId="4" xfId="0" applyNumberFormat="1" applyFont="1" applyFill="1" applyBorder="1" applyAlignment="1">
      <alignment horizontal="right" wrapText="1"/>
    </xf>
    <xf numFmtId="164" fontId="15" fillId="0" borderId="3" xfId="0" applyNumberFormat="1" applyFont="1" applyFill="1" applyBorder="1" applyAlignment="1">
      <alignment horizontal="right" wrapText="1"/>
    </xf>
    <xf numFmtId="164" fontId="15" fillId="0" borderId="4" xfId="0" applyNumberFormat="1" applyFont="1" applyFill="1" applyBorder="1" applyAlignment="1">
      <alignment horizontal="right" wrapText="1"/>
    </xf>
    <xf numFmtId="164" fontId="15" fillId="0" borderId="3" xfId="0" applyNumberFormat="1" applyFont="1" applyFill="1" applyBorder="1" applyAlignment="1">
      <alignment wrapText="1"/>
    </xf>
    <xf numFmtId="4" fontId="20" fillId="12" borderId="3" xfId="0" applyNumberFormat="1" applyFont="1" applyFill="1" applyBorder="1" applyAlignment="1" applyProtection="1">
      <alignment horizontal="right" wrapText="1"/>
    </xf>
    <xf numFmtId="4" fontId="7" fillId="10" borderId="3" xfId="0" applyNumberFormat="1" applyFont="1" applyFill="1" applyBorder="1" applyAlignment="1">
      <alignment horizontal="right"/>
    </xf>
    <xf numFmtId="4" fontId="7" fillId="9" borderId="3" xfId="0" applyNumberFormat="1" applyFont="1" applyFill="1" applyBorder="1" applyAlignment="1">
      <alignment horizontal="right"/>
    </xf>
    <xf numFmtId="0" fontId="0" fillId="0" borderId="3" xfId="0" applyBorder="1"/>
    <xf numFmtId="4" fontId="5" fillId="2" borderId="3" xfId="0" applyNumberFormat="1" applyFont="1" applyFill="1" applyBorder="1" applyAlignment="1">
      <alignment horizontal="right"/>
    </xf>
    <xf numFmtId="0" fontId="35" fillId="6" borderId="3" xfId="0" applyFont="1" applyFill="1" applyBorder="1"/>
    <xf numFmtId="0" fontId="35" fillId="0" borderId="3" xfId="0" applyFont="1" applyBorder="1"/>
    <xf numFmtId="4" fontId="24" fillId="2" borderId="4" xfId="0" applyNumberFormat="1" applyFont="1" applyFill="1" applyBorder="1" applyAlignment="1" applyProtection="1">
      <alignment horizontal="right" wrapText="1"/>
    </xf>
    <xf numFmtId="0" fontId="7" fillId="13" borderId="3" xfId="0" applyNumberFormat="1" applyFont="1" applyFill="1" applyBorder="1" applyAlignment="1" applyProtection="1">
      <alignment horizontal="left" vertical="center" wrapText="1"/>
    </xf>
    <xf numFmtId="4" fontId="7" fillId="13" borderId="3" xfId="0" applyNumberFormat="1" applyFont="1" applyFill="1" applyBorder="1" applyAlignment="1" applyProtection="1">
      <alignment horizontal="right" wrapText="1"/>
    </xf>
    <xf numFmtId="4" fontId="35" fillId="6" borderId="3" xfId="0" applyNumberFormat="1" applyFont="1" applyFill="1" applyBorder="1"/>
    <xf numFmtId="4" fontId="35" fillId="0" borderId="3" xfId="0" applyNumberFormat="1" applyFont="1" applyBorder="1"/>
    <xf numFmtId="4" fontId="0" fillId="0" borderId="3" xfId="0" applyNumberFormat="1" applyBorder="1"/>
    <xf numFmtId="4" fontId="8" fillId="2" borderId="4" xfId="0" quotePrefix="1" applyNumberFormat="1" applyFont="1" applyFill="1" applyBorder="1" applyAlignment="1">
      <alignment horizontal="right" wrapText="1"/>
    </xf>
    <xf numFmtId="4" fontId="24" fillId="2" borderId="3" xfId="0" quotePrefix="1" applyNumberFormat="1" applyFont="1" applyFill="1" applyBorder="1" applyAlignment="1">
      <alignment horizontal="right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7" fillId="0" borderId="0" xfId="0" applyFont="1" applyAlignment="1">
      <alignment horizontal="center" wrapText="1"/>
    </xf>
    <xf numFmtId="0" fontId="40" fillId="0" borderId="3" xfId="0" applyFont="1" applyBorder="1"/>
    <xf numFmtId="0" fontId="3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0" fillId="2" borderId="0" xfId="0" applyFont="1" applyFill="1" applyBorder="1" applyAlignment="1">
      <alignment vertical="center" wrapText="1"/>
    </xf>
    <xf numFmtId="4" fontId="34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2" fillId="2" borderId="3" xfId="4" applyFont="1" applyFill="1" applyBorder="1" applyAlignment="1">
      <alignment horizontal="left" vertical="center" wrapText="1"/>
    </xf>
    <xf numFmtId="0" fontId="43" fillId="2" borderId="3" xfId="4" applyFont="1" applyFill="1" applyBorder="1" applyAlignment="1">
      <alignment horizontal="left" vertical="center" wrapText="1"/>
    </xf>
    <xf numFmtId="0" fontId="44" fillId="2" borderId="3" xfId="4" quotePrefix="1" applyFont="1" applyFill="1" applyBorder="1" applyAlignment="1">
      <alignment horizontal="left" vertical="center" wrapText="1"/>
    </xf>
    <xf numFmtId="0" fontId="42" fillId="2" borderId="3" xfId="4" applyFont="1" applyFill="1" applyBorder="1" applyAlignment="1">
      <alignment vertical="center" wrapText="1"/>
    </xf>
    <xf numFmtId="0" fontId="43" fillId="2" borderId="3" xfId="4" applyFont="1" applyFill="1" applyBorder="1" applyAlignment="1">
      <alignment vertical="center" wrapText="1"/>
    </xf>
    <xf numFmtId="0" fontId="43" fillId="2" borderId="3" xfId="4" applyFont="1" applyFill="1" applyBorder="1" applyAlignment="1">
      <alignment horizontal="left" vertical="center" wrapText="1" indent="2"/>
    </xf>
    <xf numFmtId="0" fontId="45" fillId="0" borderId="3" xfId="4" applyFont="1" applyBorder="1" applyAlignment="1">
      <alignment horizontal="center"/>
    </xf>
    <xf numFmtId="0" fontId="45" fillId="0" borderId="3" xfId="4" applyFont="1" applyBorder="1"/>
    <xf numFmtId="0" fontId="44" fillId="2" borderId="3" xfId="4" applyFont="1" applyFill="1" applyBorder="1" applyAlignment="1">
      <alignment horizontal="left" vertical="center" wrapText="1" indent="1"/>
    </xf>
    <xf numFmtId="0" fontId="44" fillId="2" borderId="3" xfId="4" applyFont="1" applyFill="1" applyBorder="1" applyAlignment="1">
      <alignment horizontal="left" vertical="center" indent="1"/>
    </xf>
    <xf numFmtId="0" fontId="46" fillId="3" borderId="3" xfId="4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 applyProtection="1">
      <alignment horizontal="left"/>
    </xf>
    <xf numFmtId="14" fontId="40" fillId="0" borderId="3" xfId="0" applyNumberFormat="1" applyFont="1" applyBorder="1"/>
    <xf numFmtId="0" fontId="26" fillId="4" borderId="3" xfId="0" applyNumberFormat="1" applyFont="1" applyFill="1" applyBorder="1" applyAlignment="1" applyProtection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48" fillId="0" borderId="0" xfId="0" applyFont="1"/>
    <xf numFmtId="4" fontId="5" fillId="14" borderId="4" xfId="0" applyNumberFormat="1" applyFont="1" applyFill="1" applyBorder="1" applyAlignment="1">
      <alignment horizontal="right"/>
    </xf>
    <xf numFmtId="4" fontId="5" fillId="14" borderId="3" xfId="0" applyNumberFormat="1" applyFont="1" applyFill="1" applyBorder="1" applyAlignment="1">
      <alignment horizontal="right"/>
    </xf>
    <xf numFmtId="4" fontId="5" fillId="15" borderId="4" xfId="0" applyNumberFormat="1" applyFont="1" applyFill="1" applyBorder="1" applyAlignment="1">
      <alignment horizontal="right"/>
    </xf>
    <xf numFmtId="4" fontId="14" fillId="15" borderId="4" xfId="0" applyNumberFormat="1" applyFont="1" applyFill="1" applyBorder="1" applyAlignment="1">
      <alignment horizontal="right"/>
    </xf>
    <xf numFmtId="4" fontId="14" fillId="14" borderId="4" xfId="0" applyNumberFormat="1" applyFont="1" applyFill="1" applyBorder="1" applyAlignment="1">
      <alignment horizontal="right"/>
    </xf>
    <xf numFmtId="4" fontId="14" fillId="5" borderId="4" xfId="0" applyNumberFormat="1" applyFont="1" applyFill="1" applyBorder="1" applyAlignment="1">
      <alignment horizontal="right"/>
    </xf>
    <xf numFmtId="0" fontId="25" fillId="15" borderId="4" xfId="0" applyNumberFormat="1" applyFont="1" applyFill="1" applyBorder="1" applyAlignment="1" applyProtection="1">
      <alignment horizontal="left" vertical="center" wrapText="1"/>
    </xf>
    <xf numFmtId="4" fontId="7" fillId="14" borderId="4" xfId="0" applyNumberFormat="1" applyFont="1" applyFill="1" applyBorder="1" applyAlignment="1">
      <alignment horizontal="right"/>
    </xf>
    <xf numFmtId="4" fontId="7" fillId="5" borderId="4" xfId="0" applyNumberFormat="1" applyFont="1" applyFill="1" applyBorder="1" applyAlignment="1">
      <alignment horizontal="right"/>
    </xf>
    <xf numFmtId="0" fontId="14" fillId="9" borderId="4" xfId="0" applyNumberFormat="1" applyFont="1" applyFill="1" applyBorder="1" applyAlignment="1" applyProtection="1">
      <alignment horizontal="left" vertical="center" wrapText="1"/>
    </xf>
    <xf numFmtId="4" fontId="14" fillId="9" borderId="4" xfId="0" applyNumberFormat="1" applyFont="1" applyFill="1" applyBorder="1" applyAlignment="1">
      <alignment horizontal="right"/>
    </xf>
    <xf numFmtId="0" fontId="40" fillId="0" borderId="0" xfId="0" applyFont="1" applyBorder="1"/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1" fillId="14" borderId="4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14" fillId="15" borderId="4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4" fillId="5" borderId="4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20" fillId="12" borderId="3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21" fillId="14" borderId="3" xfId="0" applyNumberFormat="1" applyFont="1" applyFill="1" applyBorder="1" applyAlignment="1" applyProtection="1">
      <alignment horizontal="left" vertical="center" wrapText="1"/>
    </xf>
    <xf numFmtId="0" fontId="20" fillId="11" borderId="4" xfId="0" applyNumberFormat="1" applyFont="1" applyFill="1" applyBorder="1" applyAlignment="1" applyProtection="1">
      <alignment horizontal="left" vertical="center" wrapText="1"/>
    </xf>
    <xf numFmtId="0" fontId="20" fillId="12" borderId="4" xfId="0" applyNumberFormat="1" applyFont="1" applyFill="1" applyBorder="1" applyAlignment="1" applyProtection="1">
      <alignment horizontal="left" vertical="center" wrapText="1"/>
    </xf>
    <xf numFmtId="0" fontId="21" fillId="15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protection hidden="1"/>
    </xf>
    <xf numFmtId="0" fontId="12" fillId="0" borderId="0" xfId="0" applyFont="1" applyFill="1" applyAlignme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47" fillId="0" borderId="0" xfId="0" applyFont="1" applyBorder="1" applyAlignment="1">
      <alignment horizontal="center"/>
    </xf>
    <xf numFmtId="0" fontId="39" fillId="0" borderId="0" xfId="4" applyFont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49" fillId="12" borderId="7" xfId="0" applyNumberFormat="1" applyFont="1" applyFill="1" applyBorder="1" applyAlignment="1" applyProtection="1">
      <alignment horizontal="center"/>
      <protection hidden="1"/>
    </xf>
    <xf numFmtId="4" fontId="41" fillId="13" borderId="7" xfId="0" applyNumberFormat="1" applyFont="1" applyFill="1" applyBorder="1" applyAlignment="1" applyProtection="1">
      <alignment horizontal="center"/>
      <protection hidden="1"/>
    </xf>
    <xf numFmtId="4" fontId="41" fillId="10" borderId="7" xfId="0" applyNumberFormat="1" applyFont="1" applyFill="1" applyBorder="1" applyAlignment="1" applyProtection="1">
      <alignment horizontal="center"/>
      <protection hidden="1"/>
    </xf>
    <xf numFmtId="4" fontId="41" fillId="9" borderId="7" xfId="0" applyNumberFormat="1" applyFont="1" applyFill="1" applyBorder="1" applyAlignment="1" applyProtection="1">
      <alignment horizontal="center"/>
      <protection hidden="1"/>
    </xf>
    <xf numFmtId="4" fontId="41" fillId="14" borderId="7" xfId="0" applyNumberFormat="1" applyFont="1" applyFill="1" applyBorder="1" applyAlignment="1" applyProtection="1">
      <alignment horizontal="center"/>
      <protection hidden="1"/>
    </xf>
    <xf numFmtId="4" fontId="50" fillId="0" borderId="7" xfId="0" applyNumberFormat="1" applyFont="1" applyFill="1" applyBorder="1" applyAlignment="1" applyProtection="1">
      <alignment horizontal="center"/>
      <protection hidden="1"/>
    </xf>
    <xf numFmtId="4" fontId="49" fillId="11" borderId="7" xfId="0" applyNumberFormat="1" applyFont="1" applyFill="1" applyBorder="1" applyAlignment="1" applyProtection="1">
      <alignment horizontal="center"/>
      <protection hidden="1"/>
    </xf>
    <xf numFmtId="4" fontId="41" fillId="5" borderId="7" xfId="0" applyNumberFormat="1" applyFont="1" applyFill="1" applyBorder="1" applyAlignment="1" applyProtection="1">
      <alignment horizontal="center"/>
      <protection hidden="1"/>
    </xf>
    <xf numFmtId="4" fontId="41" fillId="0" borderId="7" xfId="0" applyNumberFormat="1" applyFont="1" applyFill="1" applyBorder="1" applyAlignment="1" applyProtection="1">
      <alignment horizontal="center"/>
      <protection hidden="1"/>
    </xf>
    <xf numFmtId="0" fontId="11" fillId="2" borderId="8" xfId="0" applyNumberFormat="1" applyFont="1" applyFill="1" applyBorder="1" applyAlignment="1" applyProtection="1">
      <alignment horizontal="left" vertical="center" wrapText="1" indent="1"/>
    </xf>
    <xf numFmtId="4" fontId="41" fillId="15" borderId="7" xfId="0" applyNumberFormat="1" applyFont="1" applyFill="1" applyBorder="1" applyAlignment="1" applyProtection="1">
      <alignment horizontal="center"/>
      <protection hidden="1"/>
    </xf>
    <xf numFmtId="0" fontId="5" fillId="2" borderId="8" xfId="0" applyNumberFormat="1" applyFont="1" applyFill="1" applyBorder="1" applyAlignment="1" applyProtection="1">
      <alignment horizontal="left" vertical="center" wrapText="1" indent="1"/>
    </xf>
    <xf numFmtId="0" fontId="15" fillId="2" borderId="8" xfId="0" applyNumberFormat="1" applyFont="1" applyFill="1" applyBorder="1" applyAlignment="1" applyProtection="1">
      <alignment horizontal="left" vertical="center" wrapText="1" inden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4" fontId="11" fillId="2" borderId="11" xfId="0" applyNumberFormat="1" applyFont="1" applyFill="1" applyBorder="1" applyAlignment="1">
      <alignment horizontal="right"/>
    </xf>
    <xf numFmtId="4" fontId="50" fillId="0" borderId="12" xfId="0" applyNumberFormat="1" applyFont="1" applyFill="1" applyBorder="1" applyAlignment="1" applyProtection="1">
      <alignment horizontal="center"/>
      <protection hidden="1"/>
    </xf>
    <xf numFmtId="0" fontId="20" fillId="11" borderId="14" xfId="0" applyNumberFormat="1" applyFont="1" applyFill="1" applyBorder="1" applyAlignment="1" applyProtection="1">
      <alignment horizontal="left" vertical="center" wrapText="1"/>
    </xf>
    <xf numFmtId="4" fontId="20" fillId="11" borderId="14" xfId="0" applyNumberFormat="1" applyFont="1" applyFill="1" applyBorder="1" applyAlignment="1" applyProtection="1">
      <alignment horizontal="right" wrapText="1"/>
    </xf>
    <xf numFmtId="4" fontId="51" fillId="11" borderId="15" xfId="0" applyNumberFormat="1" applyFont="1" applyFill="1" applyBorder="1" applyAlignment="1" applyProtection="1">
      <alignment horizontal="center"/>
      <protection hidden="1"/>
    </xf>
    <xf numFmtId="0" fontId="5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14" fillId="4" borderId="19" xfId="0" applyNumberFormat="1" applyFont="1" applyFill="1" applyBorder="1" applyAlignment="1" applyProtection="1">
      <alignment horizontal="center" vertical="center" wrapText="1"/>
    </xf>
    <xf numFmtId="0" fontId="41" fillId="4" borderId="20" xfId="0" applyFont="1" applyFill="1" applyBorder="1" applyAlignment="1" applyProtection="1">
      <alignment horizontal="center" vertical="center"/>
      <protection hidden="1"/>
    </xf>
    <xf numFmtId="4" fontId="14" fillId="4" borderId="24" xfId="0" applyNumberFormat="1" applyFont="1" applyFill="1" applyBorder="1" applyAlignment="1" applyProtection="1">
      <alignment horizontal="center" vertical="center" wrapText="1"/>
    </xf>
    <xf numFmtId="4" fontId="41" fillId="4" borderId="25" xfId="0" applyNumberFormat="1" applyFont="1" applyFill="1" applyBorder="1" applyAlignment="1" applyProtection="1">
      <alignment horizontal="center"/>
      <protection hidden="1"/>
    </xf>
    <xf numFmtId="4" fontId="52" fillId="7" borderId="3" xfId="0" applyNumberFormat="1" applyFont="1" applyFill="1" applyBorder="1"/>
    <xf numFmtId="0" fontId="41" fillId="4" borderId="27" xfId="0" applyFont="1" applyFill="1" applyBorder="1" applyAlignment="1" applyProtection="1">
      <alignment horizontal="center" vertical="center"/>
      <protection hidden="1"/>
    </xf>
    <xf numFmtId="0" fontId="0" fillId="3" borderId="3" xfId="0" applyFill="1" applyBorder="1"/>
    <xf numFmtId="4" fontId="35" fillId="3" borderId="3" xfId="0" applyNumberFormat="1" applyFont="1" applyFill="1" applyBorder="1"/>
    <xf numFmtId="2" fontId="35" fillId="3" borderId="3" xfId="0" applyNumberFormat="1" applyFont="1" applyFill="1" applyBorder="1"/>
    <xf numFmtId="2" fontId="35" fillId="0" borderId="3" xfId="0" applyNumberFormat="1" applyFont="1" applyBorder="1"/>
    <xf numFmtId="2" fontId="0" fillId="0" borderId="3" xfId="0" applyNumberFormat="1" applyBorder="1"/>
    <xf numFmtId="164" fontId="15" fillId="2" borderId="4" xfId="0" applyNumberFormat="1" applyFont="1" applyFill="1" applyBorder="1" applyAlignment="1">
      <alignment wrapText="1"/>
    </xf>
    <xf numFmtId="164" fontId="15" fillId="0" borderId="4" xfId="0" applyNumberFormat="1" applyFont="1" applyFill="1" applyBorder="1" applyAlignment="1">
      <alignment wrapText="1"/>
    </xf>
    <xf numFmtId="164" fontId="14" fillId="2" borderId="4" xfId="0" applyNumberFormat="1" applyFont="1" applyFill="1" applyBorder="1" applyAlignment="1">
      <alignment wrapText="1"/>
    </xf>
    <xf numFmtId="164" fontId="14" fillId="0" borderId="4" xfId="0" applyNumberFormat="1" applyFont="1" applyFill="1" applyBorder="1" applyAlignment="1">
      <alignment wrapText="1"/>
    </xf>
    <xf numFmtId="2" fontId="35" fillId="4" borderId="3" xfId="0" applyNumberFormat="1" applyFont="1" applyFill="1" applyBorder="1"/>
    <xf numFmtId="0" fontId="41" fillId="4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horizontal="center" vertical="center"/>
    </xf>
    <xf numFmtId="0" fontId="53" fillId="4" borderId="3" xfId="0" applyNumberFormat="1" applyFont="1" applyFill="1" applyBorder="1" applyAlignment="1" applyProtection="1">
      <alignment horizontal="center" vertical="center" wrapText="1"/>
    </xf>
    <xf numFmtId="0" fontId="54" fillId="4" borderId="3" xfId="0" applyFont="1" applyFill="1" applyBorder="1" applyAlignment="1" applyProtection="1">
      <alignment horizontal="center" vertical="center"/>
      <protection hidden="1"/>
    </xf>
    <xf numFmtId="0" fontId="53" fillId="4" borderId="4" xfId="0" applyNumberFormat="1" applyFont="1" applyFill="1" applyBorder="1" applyAlignment="1" applyProtection="1">
      <alignment horizontal="center" vertical="center" wrapText="1"/>
    </xf>
    <xf numFmtId="0" fontId="54" fillId="4" borderId="28" xfId="0" applyFont="1" applyFill="1" applyBorder="1" applyAlignment="1" applyProtection="1">
      <alignment horizontal="center" vertical="center"/>
      <protection hidden="1"/>
    </xf>
    <xf numFmtId="0" fontId="55" fillId="0" borderId="0" xfId="0" applyFont="1"/>
    <xf numFmtId="2" fontId="22" fillId="6" borderId="3" xfId="0" applyNumberFormat="1" applyFont="1" applyFill="1" applyBorder="1" applyAlignment="1">
      <alignment horizontal="right" wrapText="1"/>
    </xf>
    <xf numFmtId="2" fontId="22" fillId="2" borderId="4" xfId="0" applyNumberFormat="1" applyFont="1" applyFill="1" applyBorder="1" applyAlignment="1" applyProtection="1">
      <alignment horizontal="right" wrapText="1"/>
    </xf>
    <xf numFmtId="2" fontId="24" fillId="2" borderId="4" xfId="0" applyNumberFormat="1" applyFont="1" applyFill="1" applyBorder="1" applyAlignment="1" applyProtection="1">
      <alignment horizontal="right" wrapText="1"/>
    </xf>
    <xf numFmtId="2" fontId="22" fillId="2" borderId="4" xfId="0" quotePrefix="1" applyNumberFormat="1" applyFont="1" applyFill="1" applyBorder="1" applyAlignment="1">
      <alignment horizontal="right" wrapText="1"/>
    </xf>
    <xf numFmtId="2" fontId="41" fillId="6" borderId="3" xfId="0" applyNumberFormat="1" applyFont="1" applyFill="1" applyBorder="1"/>
    <xf numFmtId="2" fontId="41" fillId="3" borderId="3" xfId="0" applyNumberFormat="1" applyFont="1" applyFill="1" applyBorder="1"/>
    <xf numFmtId="2" fontId="41" fillId="0" borderId="3" xfId="0" applyNumberFormat="1" applyFont="1" applyBorder="1"/>
    <xf numFmtId="2" fontId="50" fillId="0" borderId="3" xfId="0" applyNumberFormat="1" applyFont="1" applyBorder="1"/>
    <xf numFmtId="4" fontId="41" fillId="6" borderId="3" xfId="0" applyNumberFormat="1" applyFont="1" applyFill="1" applyBorder="1"/>
    <xf numFmtId="4" fontId="41" fillId="3" borderId="3" xfId="0" applyNumberFormat="1" applyFont="1" applyFill="1" applyBorder="1"/>
    <xf numFmtId="4" fontId="41" fillId="0" borderId="3" xfId="0" applyNumberFormat="1" applyFont="1" applyBorder="1"/>
    <xf numFmtId="4" fontId="50" fillId="0" borderId="3" xfId="0" applyNumberFormat="1" applyFont="1" applyBorder="1"/>
    <xf numFmtId="0" fontId="24" fillId="2" borderId="0" xfId="0" applyNumberFormat="1" applyFont="1" applyFill="1" applyBorder="1" applyAlignment="1" applyProtection="1">
      <alignment horizontal="left" vertical="center" wrapText="1"/>
    </xf>
    <xf numFmtId="0" fontId="24" fillId="2" borderId="0" xfId="0" applyNumberFormat="1" applyFont="1" applyFill="1" applyBorder="1" applyAlignment="1" applyProtection="1">
      <alignment vertical="center" wrapText="1"/>
    </xf>
    <xf numFmtId="4" fontId="15" fillId="2" borderId="0" xfId="0" applyNumberFormat="1" applyFont="1" applyFill="1" applyBorder="1" applyAlignment="1">
      <alignment horizontal="right"/>
    </xf>
    <xf numFmtId="4" fontId="50" fillId="0" borderId="0" xfId="0" applyNumberFormat="1" applyFont="1" applyBorder="1"/>
    <xf numFmtId="4" fontId="14" fillId="3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 applyProtection="1">
      <alignment horizontal="right" wrapText="1"/>
    </xf>
    <xf numFmtId="4" fontId="22" fillId="2" borderId="3" xfId="0" applyNumberFormat="1" applyFont="1" applyFill="1" applyBorder="1" applyAlignment="1" applyProtection="1">
      <alignment horizontal="right" wrapText="1"/>
    </xf>
    <xf numFmtId="4" fontId="24" fillId="2" borderId="3" xfId="0" applyNumberFormat="1" applyFont="1" applyFill="1" applyBorder="1" applyAlignment="1" applyProtection="1">
      <alignment horizontal="right" wrapText="1"/>
    </xf>
    <xf numFmtId="4" fontId="14" fillId="2" borderId="3" xfId="0" applyNumberFormat="1" applyFont="1" applyFill="1" applyBorder="1" applyAlignment="1">
      <alignment horizontal="right"/>
    </xf>
    <xf numFmtId="2" fontId="22" fillId="3" borderId="4" xfId="0" applyNumberFormat="1" applyFont="1" applyFill="1" applyBorder="1" applyAlignment="1" applyProtection="1">
      <alignment horizontal="right" wrapText="1"/>
    </xf>
    <xf numFmtId="4" fontId="16" fillId="0" borderId="3" xfId="0" applyNumberFormat="1" applyFont="1" applyFill="1" applyBorder="1" applyAlignment="1">
      <alignment horizontal="right" vertical="center" wrapText="1"/>
    </xf>
    <xf numFmtId="4" fontId="26" fillId="0" borderId="3" xfId="0" applyNumberFormat="1" applyFont="1" applyFill="1" applyBorder="1" applyAlignment="1">
      <alignment horizontal="right" vertical="center" wrapText="1"/>
    </xf>
    <xf numFmtId="0" fontId="54" fillId="4" borderId="0" xfId="0" applyFont="1" applyFill="1" applyBorder="1" applyAlignment="1" applyProtection="1">
      <alignment horizontal="center" vertical="center"/>
      <protection hidden="1"/>
    </xf>
    <xf numFmtId="0" fontId="28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53" fillId="4" borderId="19" xfId="0" applyNumberFormat="1" applyFont="1" applyFill="1" applyBorder="1" applyAlignment="1" applyProtection="1">
      <alignment horizontal="center" vertical="center" wrapText="1"/>
    </xf>
    <xf numFmtId="0" fontId="53" fillId="4" borderId="29" xfId="0" applyNumberFormat="1" applyFont="1" applyFill="1" applyBorder="1" applyAlignment="1" applyProtection="1">
      <alignment horizontal="center" vertical="center" wrapText="1"/>
    </xf>
    <xf numFmtId="0" fontId="54" fillId="4" borderId="20" xfId="0" applyFont="1" applyFill="1" applyBorder="1" applyAlignment="1" applyProtection="1">
      <alignment horizontal="center"/>
      <protection hidden="1"/>
    </xf>
    <xf numFmtId="0" fontId="48" fillId="0" borderId="0" xfId="0" applyFont="1" applyProtection="1">
      <protection hidden="1"/>
    </xf>
    <xf numFmtId="0" fontId="10" fillId="3" borderId="3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8" borderId="1" xfId="0" quotePrefix="1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28" fillId="4" borderId="1" xfId="0" quotePrefix="1" applyFont="1" applyFill="1" applyBorder="1" applyAlignment="1">
      <alignment horizontal="center" wrapText="1"/>
    </xf>
    <xf numFmtId="0" fontId="28" fillId="4" borderId="2" xfId="0" quotePrefix="1" applyFont="1" applyFill="1" applyBorder="1" applyAlignment="1">
      <alignment horizontal="center" wrapText="1"/>
    </xf>
    <xf numFmtId="0" fontId="28" fillId="4" borderId="4" xfId="0" quotePrefix="1" applyFont="1" applyFill="1" applyBorder="1" applyAlignment="1">
      <alignment horizontal="center" wrapText="1"/>
    </xf>
    <xf numFmtId="0" fontId="47" fillId="0" borderId="0" xfId="0" applyFont="1" applyBorder="1" applyAlignment="1">
      <alignment horizontal="center"/>
    </xf>
    <xf numFmtId="0" fontId="39" fillId="0" borderId="0" xfId="4" applyFont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28" fillId="4" borderId="26" xfId="0" applyNumberFormat="1" applyFont="1" applyFill="1" applyBorder="1" applyAlignment="1" applyProtection="1">
      <alignment horizontal="center" vertical="center" wrapText="1"/>
      <protection hidden="1"/>
    </xf>
    <xf numFmtId="0" fontId="28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9" borderId="8" xfId="0" applyNumberFormat="1" applyFont="1" applyFill="1" applyBorder="1" applyAlignment="1" applyProtection="1">
      <alignment horizontal="left" vertical="center" wrapText="1"/>
    </xf>
    <xf numFmtId="0" fontId="7" fillId="9" borderId="2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5" fillId="5" borderId="8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21" fillId="14" borderId="8" xfId="0" applyNumberFormat="1" applyFont="1" applyFill="1" applyBorder="1" applyAlignment="1" applyProtection="1">
      <alignment horizontal="left" vertical="center" wrapText="1"/>
    </xf>
    <xf numFmtId="0" fontId="21" fillId="14" borderId="2" xfId="0" applyNumberFormat="1" applyFont="1" applyFill="1" applyBorder="1" applyAlignment="1" applyProtection="1">
      <alignment horizontal="left" vertical="center" wrapText="1"/>
    </xf>
    <xf numFmtId="0" fontId="21" fillId="14" borderId="4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8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8" xfId="0" applyNumberFormat="1" applyFont="1" applyFill="1" applyBorder="1" applyAlignment="1" applyProtection="1">
      <alignment horizontal="left" vertical="center" wrapText="1"/>
    </xf>
    <xf numFmtId="0" fontId="5" fillId="9" borderId="2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14" fillId="2" borderId="8" xfId="0" applyNumberFormat="1" applyFont="1" applyFill="1" applyBorder="1" applyAlignment="1" applyProtection="1">
      <alignment horizontal="left" vertical="center" wrapText="1" indent="1"/>
    </xf>
    <xf numFmtId="0" fontId="14" fillId="2" borderId="2" xfId="0" applyNumberFormat="1" applyFont="1" applyFill="1" applyBorder="1" applyAlignment="1" applyProtection="1">
      <alignment horizontal="left" vertical="center" wrapText="1" indent="1"/>
    </xf>
    <xf numFmtId="0" fontId="14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8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0" fillId="11" borderId="8" xfId="0" applyNumberFormat="1" applyFont="1" applyFill="1" applyBorder="1" applyAlignment="1" applyProtection="1">
      <alignment horizontal="left" vertical="center" wrapText="1"/>
    </xf>
    <xf numFmtId="0" fontId="20" fillId="11" borderId="2" xfId="0" applyNumberFormat="1" applyFont="1" applyFill="1" applyBorder="1" applyAlignment="1" applyProtection="1">
      <alignment horizontal="left" vertical="center" wrapText="1"/>
    </xf>
    <xf numFmtId="0" fontId="20" fillId="11" borderId="4" xfId="0" applyNumberFormat="1" applyFont="1" applyFill="1" applyBorder="1" applyAlignment="1" applyProtection="1">
      <alignment horizontal="left" vertical="center" wrapText="1"/>
    </xf>
    <xf numFmtId="0" fontId="20" fillId="12" borderId="8" xfId="0" applyNumberFormat="1" applyFont="1" applyFill="1" applyBorder="1" applyAlignment="1" applyProtection="1">
      <alignment horizontal="left" vertical="center" wrapText="1"/>
    </xf>
    <xf numFmtId="0" fontId="20" fillId="12" borderId="2" xfId="0" applyNumberFormat="1" applyFont="1" applyFill="1" applyBorder="1" applyAlignment="1" applyProtection="1">
      <alignment horizontal="left" vertical="center" wrapText="1"/>
    </xf>
    <xf numFmtId="0" fontId="20" fillId="12" borderId="4" xfId="0" applyNumberFormat="1" applyFont="1" applyFill="1" applyBorder="1" applyAlignment="1" applyProtection="1">
      <alignment horizontal="left" vertical="center" wrapText="1"/>
    </xf>
    <xf numFmtId="0" fontId="11" fillId="2" borderId="9" xfId="0" applyNumberFormat="1" applyFont="1" applyFill="1" applyBorder="1" applyAlignment="1" applyProtection="1">
      <alignment horizontal="left" vertical="center" wrapText="1" indent="1"/>
    </xf>
    <xf numFmtId="0" fontId="11" fillId="2" borderId="10" xfId="0" applyNumberFormat="1" applyFont="1" applyFill="1" applyBorder="1" applyAlignment="1" applyProtection="1">
      <alignment horizontal="left" vertical="center" wrapText="1" indent="1"/>
    </xf>
    <xf numFmtId="0" fontId="11" fillId="2" borderId="11" xfId="0" applyNumberFormat="1" applyFont="1" applyFill="1" applyBorder="1" applyAlignment="1" applyProtection="1">
      <alignment horizontal="left" vertical="center" wrapText="1" indent="1"/>
    </xf>
    <xf numFmtId="0" fontId="5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17" xfId="0" applyFont="1" applyFill="1" applyBorder="1" applyAlignment="1" applyProtection="1">
      <alignment horizontal="center" vertical="center" wrapText="1"/>
      <protection hidden="1"/>
    </xf>
    <xf numFmtId="0" fontId="12" fillId="4" borderId="18" xfId="0" applyFont="1" applyFill="1" applyBorder="1" applyAlignment="1" applyProtection="1">
      <alignment horizontal="center" vertical="center" wrapText="1"/>
      <protection hidden="1"/>
    </xf>
    <xf numFmtId="0" fontId="7" fillId="10" borderId="8" xfId="0" applyNumberFormat="1" applyFont="1" applyFill="1" applyBorder="1" applyAlignment="1" applyProtection="1">
      <alignment horizontal="left" vertical="center" wrapText="1"/>
    </xf>
    <xf numFmtId="0" fontId="7" fillId="10" borderId="2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5" fillId="4" borderId="21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23" xfId="0" applyNumberFormat="1" applyFont="1" applyFill="1" applyBorder="1" applyAlignment="1" applyProtection="1">
      <alignment horizontal="center" vertical="center" wrapText="1"/>
      <protection hidden="1"/>
    </xf>
    <xf numFmtId="0" fontId="21" fillId="15" borderId="8" xfId="0" applyNumberFormat="1" applyFont="1" applyFill="1" applyBorder="1" applyAlignment="1" applyProtection="1">
      <alignment horizontal="left" vertical="center" wrapText="1"/>
    </xf>
    <xf numFmtId="0" fontId="21" fillId="15" borderId="2" xfId="0" applyNumberFormat="1" applyFont="1" applyFill="1" applyBorder="1" applyAlignment="1" applyProtection="1">
      <alignment horizontal="left" vertical="center" wrapText="1"/>
    </xf>
    <xf numFmtId="0" fontId="21" fillId="15" borderId="4" xfId="0" applyNumberFormat="1" applyFont="1" applyFill="1" applyBorder="1" applyAlignment="1" applyProtection="1">
      <alignment horizontal="left" vertical="center" wrapText="1"/>
    </xf>
    <xf numFmtId="0" fontId="14" fillId="5" borderId="8" xfId="0" applyNumberFormat="1" applyFont="1" applyFill="1" applyBorder="1" applyAlignment="1" applyProtection="1">
      <alignment horizontal="left" vertical="center" wrapText="1"/>
    </xf>
    <xf numFmtId="0" fontId="14" fillId="5" borderId="2" xfId="0" applyNumberFormat="1" applyFont="1" applyFill="1" applyBorder="1" applyAlignment="1" applyProtection="1">
      <alignment horizontal="left" vertical="center" wrapText="1"/>
    </xf>
    <xf numFmtId="0" fontId="14" fillId="5" borderId="4" xfId="0" applyNumberFormat="1" applyFont="1" applyFill="1" applyBorder="1" applyAlignment="1" applyProtection="1">
      <alignment horizontal="left" vertical="center" wrapText="1"/>
    </xf>
    <xf numFmtId="0" fontId="20" fillId="11" borderId="13" xfId="0" applyNumberFormat="1" applyFont="1" applyFill="1" applyBorder="1" applyAlignment="1" applyProtection="1">
      <alignment horizontal="left" vertical="center" wrapText="1"/>
    </xf>
    <xf numFmtId="0" fontId="20" fillId="11" borderId="14" xfId="0" applyNumberFormat="1" applyFont="1" applyFill="1" applyBorder="1" applyAlignment="1" applyProtection="1">
      <alignment horizontal="left" vertical="center" wrapText="1"/>
    </xf>
    <xf numFmtId="0" fontId="20" fillId="12" borderId="6" xfId="0" applyNumberFormat="1" applyFont="1" applyFill="1" applyBorder="1" applyAlignment="1" applyProtection="1">
      <alignment horizontal="left" vertical="center" wrapText="1"/>
    </xf>
    <xf numFmtId="0" fontId="20" fillId="12" borderId="3" xfId="0" applyNumberFormat="1" applyFont="1" applyFill="1" applyBorder="1" applyAlignment="1" applyProtection="1">
      <alignment horizontal="left" vertical="center" wrapText="1"/>
    </xf>
    <xf numFmtId="0" fontId="7" fillId="10" borderId="6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0" fontId="7" fillId="9" borderId="6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21" fillId="14" borderId="6" xfId="0" applyNumberFormat="1" applyFont="1" applyFill="1" applyBorder="1" applyAlignment="1" applyProtection="1">
      <alignment horizontal="left" vertical="center" wrapText="1"/>
    </xf>
    <xf numFmtId="0" fontId="21" fillId="14" borderId="3" xfId="0" applyNumberFormat="1" applyFont="1" applyFill="1" applyBorder="1" applyAlignment="1" applyProtection="1">
      <alignment horizontal="left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 indent="1"/>
    </xf>
    <xf numFmtId="0" fontId="11" fillId="2" borderId="3" xfId="0" applyNumberFormat="1" applyFont="1" applyFill="1" applyBorder="1" applyAlignment="1" applyProtection="1">
      <alignment horizontal="left" vertical="center" wrapText="1" indent="1"/>
    </xf>
    <xf numFmtId="0" fontId="14" fillId="15" borderId="8" xfId="0" applyNumberFormat="1" applyFont="1" applyFill="1" applyBorder="1" applyAlignment="1" applyProtection="1">
      <alignment horizontal="left" vertical="center" wrapText="1"/>
    </xf>
    <xf numFmtId="0" fontId="14" fillId="15" borderId="2" xfId="0" applyNumberFormat="1" applyFont="1" applyFill="1" applyBorder="1" applyAlignment="1" applyProtection="1">
      <alignment horizontal="left" vertical="center" wrapText="1"/>
    </xf>
    <xf numFmtId="0" fontId="14" fillId="15" borderId="4" xfId="0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7" fillId="13" borderId="8" xfId="0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horizontal="left" vertical="center" wrapText="1"/>
    </xf>
    <xf numFmtId="0" fontId="7" fillId="13" borderId="4" xfId="0" applyNumberFormat="1" applyFont="1" applyFill="1" applyBorder="1" applyAlignment="1" applyProtection="1">
      <alignment horizontal="left" vertical="center" wrapText="1"/>
    </xf>
    <xf numFmtId="0" fontId="5" fillId="15" borderId="8" xfId="0" applyNumberFormat="1" applyFont="1" applyFill="1" applyBorder="1" applyAlignment="1" applyProtection="1">
      <alignment horizontal="left" vertical="center" wrapText="1"/>
    </xf>
    <xf numFmtId="0" fontId="5" fillId="15" borderId="2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</cellXfs>
  <cellStyles count="5">
    <cellStyle name="Normalno" xfId="0" builtinId="0"/>
    <cellStyle name="Normalno 2" xfId="2"/>
    <cellStyle name="Normalno 2 2" xfId="4"/>
    <cellStyle name="Normalno 3" xfId="3"/>
    <cellStyle name="Normalno 4" xfId="1"/>
  </cellStyles>
  <dxfs count="0"/>
  <tableStyles count="0" defaultTableStyle="TableStyleMedium2" defaultPivotStyle="PivotStyleLight16"/>
  <colors>
    <mruColors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Layout" topLeftCell="A13" zoomScaleNormal="100" workbookViewId="0">
      <selection activeCell="A27" sqref="A27:J30"/>
    </sheetView>
  </sheetViews>
  <sheetFormatPr defaultRowHeight="14.4" x14ac:dyDescent="0.3"/>
  <cols>
    <col min="5" max="5" width="25.33203125" customWidth="1"/>
    <col min="6" max="8" width="16.6640625" customWidth="1"/>
    <col min="9" max="9" width="10.6640625" customWidth="1"/>
  </cols>
  <sheetData>
    <row r="1" spans="1:10" ht="27" customHeight="1" x14ac:dyDescent="0.3">
      <c r="A1" s="300" t="s">
        <v>351</v>
      </c>
      <c r="B1" s="300"/>
      <c r="C1" s="300"/>
      <c r="D1" s="300"/>
      <c r="E1" s="300"/>
      <c r="F1" s="300"/>
      <c r="G1" s="300"/>
      <c r="H1" s="300"/>
      <c r="I1" s="218"/>
    </row>
    <row r="2" spans="1:10" ht="18" customHeight="1" x14ac:dyDescent="0.3">
      <c r="A2" s="4"/>
      <c r="B2" s="4"/>
      <c r="C2" s="4"/>
      <c r="D2" s="4"/>
      <c r="E2" s="4"/>
      <c r="F2" s="4"/>
      <c r="G2" s="4"/>
      <c r="H2" s="17"/>
      <c r="I2" s="17"/>
    </row>
    <row r="3" spans="1:10" ht="15.6" x14ac:dyDescent="0.3">
      <c r="A3" s="300" t="s">
        <v>15</v>
      </c>
      <c r="B3" s="300"/>
      <c r="C3" s="300"/>
      <c r="D3" s="300"/>
      <c r="E3" s="300"/>
      <c r="F3" s="300"/>
      <c r="G3" s="320"/>
      <c r="H3" s="320"/>
      <c r="I3" s="220"/>
    </row>
    <row r="4" spans="1:10" ht="17.399999999999999" x14ac:dyDescent="0.3">
      <c r="A4" s="4"/>
      <c r="B4" s="4"/>
      <c r="C4" s="4"/>
      <c r="D4" s="4"/>
      <c r="E4" s="4"/>
      <c r="F4" s="4"/>
      <c r="G4" s="5"/>
      <c r="H4" s="5"/>
      <c r="I4" s="5"/>
    </row>
    <row r="5" spans="1:10" ht="18" customHeight="1" x14ac:dyDescent="0.3">
      <c r="A5" s="300" t="s">
        <v>19</v>
      </c>
      <c r="B5" s="301"/>
      <c r="C5" s="301"/>
      <c r="D5" s="301"/>
      <c r="E5" s="301"/>
      <c r="F5" s="301"/>
      <c r="G5" s="301"/>
      <c r="H5" s="301"/>
      <c r="I5" s="219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263"/>
    </row>
    <row r="7" spans="1:10" ht="31.2" x14ac:dyDescent="0.3">
      <c r="A7" s="173"/>
      <c r="B7" s="174"/>
      <c r="C7" s="174"/>
      <c r="D7" s="175"/>
      <c r="E7" s="176"/>
      <c r="F7" s="54" t="s">
        <v>329</v>
      </c>
      <c r="G7" s="54" t="s">
        <v>327</v>
      </c>
      <c r="H7" s="54" t="s">
        <v>328</v>
      </c>
      <c r="I7" s="262" t="s">
        <v>336</v>
      </c>
      <c r="J7" s="262" t="s">
        <v>336</v>
      </c>
    </row>
    <row r="8" spans="1:10" x14ac:dyDescent="0.3">
      <c r="A8" s="323">
        <v>1</v>
      </c>
      <c r="B8" s="324"/>
      <c r="C8" s="324"/>
      <c r="D8" s="324"/>
      <c r="E8" s="325"/>
      <c r="F8" s="264">
        <v>2</v>
      </c>
      <c r="G8" s="264">
        <v>3</v>
      </c>
      <c r="H8" s="264">
        <v>4</v>
      </c>
      <c r="I8" s="264" t="s">
        <v>352</v>
      </c>
      <c r="J8" s="265" t="s">
        <v>353</v>
      </c>
    </row>
    <row r="9" spans="1:10" x14ac:dyDescent="0.3">
      <c r="A9" s="307" t="s">
        <v>0</v>
      </c>
      <c r="B9" s="306"/>
      <c r="C9" s="306"/>
      <c r="D9" s="306"/>
      <c r="E9" s="321"/>
      <c r="F9" s="26">
        <f>F10+F11</f>
        <v>994295.89</v>
      </c>
      <c r="G9" s="26">
        <f t="shared" ref="G9:H9" si="0">G10+G11</f>
        <v>1431330.41</v>
      </c>
      <c r="H9" s="26">
        <f t="shared" si="0"/>
        <v>1292437.0799999998</v>
      </c>
      <c r="I9" s="26">
        <f t="shared" ref="I9:I14" si="1">H9/F9*100</f>
        <v>129.98515763753181</v>
      </c>
      <c r="J9" s="253">
        <f>H9/G9*100</f>
        <v>90.296207707904415</v>
      </c>
    </row>
    <row r="10" spans="1:10" x14ac:dyDescent="0.3">
      <c r="A10" s="313" t="s">
        <v>161</v>
      </c>
      <c r="B10" s="316"/>
      <c r="C10" s="316"/>
      <c r="D10" s="316"/>
      <c r="E10" s="318"/>
      <c r="F10" s="25">
        <v>994051.48</v>
      </c>
      <c r="G10" s="25">
        <v>1431132.41</v>
      </c>
      <c r="H10" s="25">
        <v>1292239.8899999999</v>
      </c>
      <c r="I10" s="25">
        <f t="shared" si="1"/>
        <v>129.99728042253906</v>
      </c>
      <c r="J10" s="148">
        <f t="shared" ref="J10:J15" si="2">H10/G10*100</f>
        <v>90.294921767581243</v>
      </c>
    </row>
    <row r="11" spans="1:10" x14ac:dyDescent="0.3">
      <c r="A11" s="322" t="s">
        <v>162</v>
      </c>
      <c r="B11" s="318"/>
      <c r="C11" s="318"/>
      <c r="D11" s="318"/>
      <c r="E11" s="318"/>
      <c r="F11" s="25">
        <v>244.41</v>
      </c>
      <c r="G11" s="25">
        <v>198</v>
      </c>
      <c r="H11" s="25">
        <v>197.19</v>
      </c>
      <c r="I11" s="25">
        <f t="shared" si="1"/>
        <v>80.680004909782738</v>
      </c>
      <c r="J11" s="148">
        <f t="shared" si="2"/>
        <v>99.590909090909079</v>
      </c>
    </row>
    <row r="12" spans="1:10" x14ac:dyDescent="0.3">
      <c r="A12" s="19" t="s">
        <v>1</v>
      </c>
      <c r="B12" s="20"/>
      <c r="C12" s="20"/>
      <c r="D12" s="20"/>
      <c r="E12" s="20"/>
      <c r="F12" s="26">
        <f t="shared" ref="F12:H12" si="3">F13+F14</f>
        <v>1001832.2</v>
      </c>
      <c r="G12" s="26">
        <f t="shared" si="3"/>
        <v>1429735.7699999998</v>
      </c>
      <c r="H12" s="26">
        <f t="shared" si="3"/>
        <v>1286809.1400000001</v>
      </c>
      <c r="I12" s="26">
        <f t="shared" si="1"/>
        <v>128.4455760156242</v>
      </c>
      <c r="J12" s="253">
        <f t="shared" si="2"/>
        <v>90.003283613726765</v>
      </c>
    </row>
    <row r="13" spans="1:10" x14ac:dyDescent="0.3">
      <c r="A13" s="319" t="s">
        <v>163</v>
      </c>
      <c r="B13" s="316"/>
      <c r="C13" s="316"/>
      <c r="D13" s="316"/>
      <c r="E13" s="316"/>
      <c r="F13" s="25">
        <v>1000683.51</v>
      </c>
      <c r="G13" s="25">
        <v>1423966.88</v>
      </c>
      <c r="H13" s="25">
        <v>1282518.6100000001</v>
      </c>
      <c r="I13" s="25">
        <f t="shared" si="1"/>
        <v>128.16425944702536</v>
      </c>
      <c r="J13" s="148">
        <f t="shared" si="2"/>
        <v>90.066603936743263</v>
      </c>
    </row>
    <row r="14" spans="1:10" x14ac:dyDescent="0.3">
      <c r="A14" s="317" t="s">
        <v>164</v>
      </c>
      <c r="B14" s="318"/>
      <c r="C14" s="318"/>
      <c r="D14" s="318"/>
      <c r="E14" s="318"/>
      <c r="F14" s="25">
        <v>1148.69</v>
      </c>
      <c r="G14" s="25">
        <v>5768.89</v>
      </c>
      <c r="H14" s="25">
        <v>4290.53</v>
      </c>
      <c r="I14" s="25">
        <f t="shared" si="1"/>
        <v>373.51504757593432</v>
      </c>
      <c r="J14" s="148">
        <f t="shared" si="2"/>
        <v>74.373579666105599</v>
      </c>
    </row>
    <row r="15" spans="1:10" x14ac:dyDescent="0.3">
      <c r="A15" s="305" t="s">
        <v>2</v>
      </c>
      <c r="B15" s="306"/>
      <c r="C15" s="306"/>
      <c r="D15" s="306"/>
      <c r="E15" s="306"/>
      <c r="F15" s="26">
        <f t="shared" ref="F15:H15" si="4">F9-F12</f>
        <v>-7536.3099999999395</v>
      </c>
      <c r="G15" s="26">
        <f t="shared" si="4"/>
        <v>1594.6400000001304</v>
      </c>
      <c r="H15" s="26">
        <f t="shared" si="4"/>
        <v>5627.9399999997113</v>
      </c>
      <c r="I15" s="26">
        <v>0</v>
      </c>
      <c r="J15" s="253">
        <f t="shared" si="2"/>
        <v>352.92856067822527</v>
      </c>
    </row>
    <row r="16" spans="1:10" ht="12" customHeight="1" x14ac:dyDescent="0.3">
      <c r="A16" s="4"/>
      <c r="B16" s="8"/>
      <c r="C16" s="8"/>
      <c r="D16" s="8"/>
      <c r="E16" s="8"/>
      <c r="F16" s="3"/>
      <c r="G16" s="3"/>
      <c r="H16" s="16"/>
      <c r="I16" s="16"/>
    </row>
    <row r="17" spans="1:10" ht="18" customHeight="1" x14ac:dyDescent="0.3">
      <c r="A17" s="300" t="s">
        <v>20</v>
      </c>
      <c r="B17" s="301"/>
      <c r="C17" s="301"/>
      <c r="D17" s="301"/>
      <c r="E17" s="301"/>
      <c r="F17" s="301"/>
      <c r="G17" s="301"/>
      <c r="H17" s="301"/>
      <c r="I17" s="219"/>
    </row>
    <row r="18" spans="1:10" ht="9" customHeight="1" thickBot="1" x14ac:dyDescent="0.35">
      <c r="A18" s="17"/>
      <c r="B18" s="15"/>
      <c r="C18" s="15"/>
      <c r="D18" s="15"/>
      <c r="E18" s="15"/>
      <c r="F18" s="16"/>
      <c r="G18" s="16"/>
      <c r="H18" s="16"/>
      <c r="I18" s="16"/>
    </row>
    <row r="19" spans="1:10" ht="31.2" x14ac:dyDescent="0.3">
      <c r="A19" s="173"/>
      <c r="B19" s="174"/>
      <c r="C19" s="174"/>
      <c r="D19" s="175"/>
      <c r="E19" s="176"/>
      <c r="F19" s="54" t="s">
        <v>329</v>
      </c>
      <c r="G19" s="54" t="s">
        <v>327</v>
      </c>
      <c r="H19" s="54" t="s">
        <v>328</v>
      </c>
      <c r="I19" s="251" t="s">
        <v>336</v>
      </c>
      <c r="J19" s="251" t="s">
        <v>336</v>
      </c>
    </row>
    <row r="20" spans="1:10" ht="15.75" customHeight="1" x14ac:dyDescent="0.3">
      <c r="A20" s="313" t="s">
        <v>4</v>
      </c>
      <c r="B20" s="314"/>
      <c r="C20" s="314"/>
      <c r="D20" s="314"/>
      <c r="E20" s="315"/>
      <c r="F20" s="18"/>
      <c r="G20" s="18"/>
      <c r="H20" s="18"/>
      <c r="I20" s="18"/>
      <c r="J20" s="140"/>
    </row>
    <row r="21" spans="1:10" x14ac:dyDescent="0.3">
      <c r="A21" s="313" t="s">
        <v>5</v>
      </c>
      <c r="B21" s="316"/>
      <c r="C21" s="316"/>
      <c r="D21" s="316"/>
      <c r="E21" s="316"/>
      <c r="F21" s="18"/>
      <c r="G21" s="18"/>
      <c r="H21" s="18"/>
      <c r="I21" s="18"/>
      <c r="J21" s="140"/>
    </row>
    <row r="22" spans="1:10" x14ac:dyDescent="0.3">
      <c r="A22" s="305" t="s">
        <v>6</v>
      </c>
      <c r="B22" s="306"/>
      <c r="C22" s="306"/>
      <c r="D22" s="306"/>
      <c r="E22" s="306"/>
      <c r="F22" s="26">
        <v>0</v>
      </c>
      <c r="G22" s="26">
        <v>0</v>
      </c>
      <c r="H22" s="26">
        <v>0</v>
      </c>
      <c r="I22" s="26"/>
      <c r="J22" s="252"/>
    </row>
    <row r="23" spans="1:10" x14ac:dyDescent="0.3">
      <c r="A23" s="299" t="s">
        <v>166</v>
      </c>
      <c r="B23" s="299"/>
      <c r="C23" s="299"/>
      <c r="D23" s="299"/>
      <c r="E23" s="299"/>
      <c r="F23" s="26"/>
      <c r="G23" s="26"/>
      <c r="H23" s="26"/>
      <c r="I23" s="26"/>
      <c r="J23" s="252"/>
    </row>
    <row r="24" spans="1:10" s="100" customFormat="1" x14ac:dyDescent="0.3">
      <c r="A24" s="118"/>
      <c r="B24" s="118"/>
      <c r="C24" s="118"/>
      <c r="D24" s="118"/>
      <c r="E24" s="118"/>
      <c r="F24" s="119"/>
      <c r="G24" s="119"/>
      <c r="H24" s="119"/>
      <c r="I24" s="119"/>
    </row>
    <row r="25" spans="1:10" ht="18" customHeight="1" x14ac:dyDescent="0.3">
      <c r="A25" s="300" t="s">
        <v>167</v>
      </c>
      <c r="B25" s="301"/>
      <c r="C25" s="301"/>
      <c r="D25" s="301"/>
      <c r="E25" s="301"/>
      <c r="F25" s="301"/>
      <c r="G25" s="301"/>
      <c r="H25" s="301"/>
      <c r="I25" s="219"/>
    </row>
    <row r="26" spans="1:10" ht="8.4" customHeight="1" thickBot="1" x14ac:dyDescent="0.35">
      <c r="A26" s="113"/>
      <c r="B26" s="114"/>
      <c r="C26" s="114"/>
      <c r="D26" s="114"/>
      <c r="E26" s="114"/>
      <c r="F26" s="114"/>
      <c r="G26" s="114"/>
      <c r="H26" s="114"/>
      <c r="I26" s="219"/>
    </row>
    <row r="27" spans="1:10" ht="31.2" x14ac:dyDescent="0.3">
      <c r="A27" s="173"/>
      <c r="B27" s="174"/>
      <c r="C27" s="174"/>
      <c r="D27" s="175"/>
      <c r="E27" s="176"/>
      <c r="F27" s="54" t="s">
        <v>329</v>
      </c>
      <c r="G27" s="54" t="s">
        <v>327</v>
      </c>
      <c r="H27" s="54" t="s">
        <v>328</v>
      </c>
      <c r="I27" s="251" t="s">
        <v>336</v>
      </c>
      <c r="J27" s="251" t="s">
        <v>336</v>
      </c>
    </row>
    <row r="28" spans="1:10" ht="15" customHeight="1" x14ac:dyDescent="0.3">
      <c r="A28" s="302" t="s">
        <v>168</v>
      </c>
      <c r="B28" s="303"/>
      <c r="C28" s="303"/>
      <c r="D28" s="303"/>
      <c r="E28" s="304"/>
      <c r="F28" s="131">
        <v>5941.67</v>
      </c>
      <c r="G28" s="131">
        <v>-1594.64</v>
      </c>
      <c r="H28" s="131">
        <v>-1594.64</v>
      </c>
      <c r="I28" s="131">
        <v>0</v>
      </c>
      <c r="J28" s="261">
        <f>H28/G28*100</f>
        <v>100</v>
      </c>
    </row>
    <row r="29" spans="1:10" ht="15" customHeight="1" x14ac:dyDescent="0.3">
      <c r="A29" s="305" t="s">
        <v>169</v>
      </c>
      <c r="B29" s="306"/>
      <c r="C29" s="306"/>
      <c r="D29" s="306"/>
      <c r="E29" s="306"/>
      <c r="F29" s="132">
        <v>-1594.64</v>
      </c>
      <c r="G29" s="132"/>
      <c r="H29" s="132">
        <f>H15+H28</f>
        <v>4033.299999999711</v>
      </c>
      <c r="I29" s="132">
        <v>0</v>
      </c>
      <c r="J29" s="254">
        <v>0</v>
      </c>
    </row>
    <row r="30" spans="1:10" ht="45" customHeight="1" x14ac:dyDescent="0.3">
      <c r="A30" s="307" t="s">
        <v>170</v>
      </c>
      <c r="B30" s="308"/>
      <c r="C30" s="308"/>
      <c r="D30" s="308"/>
      <c r="E30" s="309"/>
      <c r="F30" s="117">
        <f>F15+F22+F28-F29</f>
        <v>6.070877134334296E-11</v>
      </c>
      <c r="G30" s="132">
        <f>G15+G22+G28-G29</f>
        <v>1.3028511602897197E-10</v>
      </c>
      <c r="H30" s="132">
        <f t="shared" ref="H30" si="5">H15+H22+H28-H29</f>
        <v>0</v>
      </c>
      <c r="I30" s="132">
        <v>0</v>
      </c>
      <c r="J30" s="252">
        <v>0</v>
      </c>
    </row>
    <row r="31" spans="1:10" ht="17.399999999999999" x14ac:dyDescent="0.3">
      <c r="A31" s="14"/>
      <c r="B31" s="15"/>
      <c r="C31" s="15"/>
      <c r="D31" s="15"/>
      <c r="E31" s="15"/>
      <c r="F31" s="16"/>
      <c r="G31" s="16"/>
      <c r="H31" s="16"/>
      <c r="I31" s="16"/>
    </row>
    <row r="32" spans="1:10" ht="18" customHeight="1" x14ac:dyDescent="0.3">
      <c r="A32" s="300" t="s">
        <v>171</v>
      </c>
      <c r="B32" s="301"/>
      <c r="C32" s="301"/>
      <c r="D32" s="301"/>
      <c r="E32" s="301"/>
      <c r="F32" s="301"/>
      <c r="G32" s="301"/>
      <c r="H32" s="301"/>
      <c r="I32" s="219"/>
    </row>
    <row r="33" spans="1:10" ht="18" thickBot="1" x14ac:dyDescent="0.35">
      <c r="A33" s="14"/>
      <c r="B33" s="15"/>
      <c r="C33" s="15"/>
      <c r="D33" s="15"/>
      <c r="E33" s="15"/>
      <c r="F33" s="16"/>
      <c r="G33" s="16"/>
      <c r="H33" s="16"/>
      <c r="I33" s="16"/>
    </row>
    <row r="34" spans="1:10" ht="46.8" x14ac:dyDescent="0.3">
      <c r="A34" s="173"/>
      <c r="B34" s="174"/>
      <c r="C34" s="174"/>
      <c r="D34" s="175"/>
      <c r="E34" s="176"/>
      <c r="F34" s="54" t="s">
        <v>182</v>
      </c>
      <c r="G34" s="54" t="s">
        <v>193</v>
      </c>
      <c r="H34" s="54" t="s">
        <v>190</v>
      </c>
      <c r="I34" s="251" t="s">
        <v>336</v>
      </c>
      <c r="J34" s="251" t="s">
        <v>336</v>
      </c>
    </row>
    <row r="35" spans="1:10" ht="14.4" customHeight="1" x14ac:dyDescent="0.3">
      <c r="A35" s="302" t="s">
        <v>168</v>
      </c>
      <c r="B35" s="303"/>
      <c r="C35" s="303"/>
      <c r="D35" s="303"/>
      <c r="E35" s="304"/>
      <c r="F35" s="27"/>
      <c r="G35" s="120"/>
      <c r="H35" s="120"/>
      <c r="I35" s="120"/>
      <c r="J35" s="121"/>
    </row>
    <row r="36" spans="1:10" ht="30" customHeight="1" x14ac:dyDescent="0.3">
      <c r="A36" s="302" t="s">
        <v>3</v>
      </c>
      <c r="B36" s="303"/>
      <c r="C36" s="303"/>
      <c r="D36" s="303"/>
      <c r="E36" s="303"/>
      <c r="F36" s="120"/>
      <c r="G36" s="120"/>
      <c r="H36" s="120"/>
      <c r="I36" s="120"/>
      <c r="J36" s="121"/>
    </row>
    <row r="37" spans="1:10" x14ac:dyDescent="0.3">
      <c r="A37" s="302" t="s">
        <v>172</v>
      </c>
      <c r="B37" s="310"/>
      <c r="C37" s="310"/>
      <c r="D37" s="310"/>
      <c r="E37" s="310"/>
      <c r="F37" s="121"/>
      <c r="G37" s="121"/>
      <c r="H37" s="121"/>
      <c r="I37" s="121"/>
      <c r="J37" s="121"/>
    </row>
    <row r="38" spans="1:10" x14ac:dyDescent="0.3">
      <c r="A38" s="311" t="s">
        <v>169</v>
      </c>
      <c r="B38" s="312"/>
      <c r="C38" s="312"/>
      <c r="D38" s="312"/>
      <c r="E38" s="312"/>
      <c r="F38" s="122">
        <f>F35-F36+F37</f>
        <v>0</v>
      </c>
      <c r="G38" s="122">
        <f t="shared" ref="G38:H38" si="6">G35-G36+G37</f>
        <v>0</v>
      </c>
      <c r="H38" s="122">
        <f t="shared" si="6"/>
        <v>0</v>
      </c>
      <c r="I38" s="122"/>
      <c r="J38" s="252"/>
    </row>
    <row r="39" spans="1:10" ht="11.25" customHeight="1" x14ac:dyDescent="0.3">
      <c r="A39" s="11"/>
      <c r="B39" s="12"/>
      <c r="C39" s="12"/>
      <c r="D39" s="12"/>
      <c r="E39" s="12"/>
      <c r="F39" s="13"/>
      <c r="G39" s="13"/>
      <c r="H39" s="13"/>
      <c r="I39" s="13"/>
    </row>
    <row r="40" spans="1:10" ht="8.25" customHeight="1" x14ac:dyDescent="0.3"/>
    <row r="41" spans="1:10" ht="8.25" customHeight="1" x14ac:dyDescent="0.3"/>
  </sheetData>
  <mergeCells count="24">
    <mergeCell ref="A13:E13"/>
    <mergeCell ref="A5:H5"/>
    <mergeCell ref="A17:H17"/>
    <mergeCell ref="A1:H1"/>
    <mergeCell ref="A3:H3"/>
    <mergeCell ref="A9:E9"/>
    <mergeCell ref="A10:E10"/>
    <mergeCell ref="A11:E11"/>
    <mergeCell ref="A8:E8"/>
    <mergeCell ref="A20:E20"/>
    <mergeCell ref="A21:E21"/>
    <mergeCell ref="A22:E22"/>
    <mergeCell ref="A14:E14"/>
    <mergeCell ref="A15:E15"/>
    <mergeCell ref="A32:H32"/>
    <mergeCell ref="A35:E35"/>
    <mergeCell ref="A36:E36"/>
    <mergeCell ref="A37:E37"/>
    <mergeCell ref="A38:E38"/>
    <mergeCell ref="A23:E23"/>
    <mergeCell ref="A25:H25"/>
    <mergeCell ref="A28:E28"/>
    <mergeCell ref="A29:E29"/>
    <mergeCell ref="A30:E30"/>
  </mergeCells>
  <pageMargins left="0.7" right="0.7" top="0.75" bottom="0.75" header="0.3" footer="0.3"/>
  <pageSetup paperSize="8" orientation="landscape" horizontalDpi="4294967293" r:id="rId1"/>
  <headerFooter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view="pageLayout" topLeftCell="A163" zoomScaleNormal="100" workbookViewId="0">
      <selection activeCell="A166" sqref="A166:G184"/>
    </sheetView>
  </sheetViews>
  <sheetFormatPr defaultRowHeight="14.4" x14ac:dyDescent="0.3"/>
  <cols>
    <col min="1" max="1" width="8.33203125" customWidth="1"/>
    <col min="2" max="2" width="55.21875" customWidth="1"/>
    <col min="3" max="5" width="18.33203125" customWidth="1"/>
    <col min="6" max="6" width="9.77734375" customWidth="1"/>
    <col min="7" max="7" width="9.21875" customWidth="1"/>
    <col min="8" max="8" width="14.44140625" bestFit="1" customWidth="1"/>
    <col min="9" max="9" width="12.6640625" bestFit="1" customWidth="1"/>
  </cols>
  <sheetData>
    <row r="1" spans="1:7" ht="8.25" customHeight="1" x14ac:dyDescent="0.3">
      <c r="A1" s="46"/>
      <c r="B1" s="46"/>
      <c r="C1" s="46"/>
      <c r="D1" s="46"/>
      <c r="E1" s="115"/>
      <c r="F1" s="224"/>
    </row>
    <row r="2" spans="1:7" ht="18" customHeight="1" x14ac:dyDescent="0.3">
      <c r="A2" s="328" t="s">
        <v>8</v>
      </c>
      <c r="B2" s="328"/>
      <c r="C2" s="328"/>
      <c r="D2" s="328"/>
      <c r="E2" s="328"/>
      <c r="F2" s="223"/>
    </row>
    <row r="3" spans="1:7" ht="18" customHeight="1" x14ac:dyDescent="0.3">
      <c r="A3" s="155"/>
      <c r="B3" s="155"/>
      <c r="C3" s="155"/>
      <c r="D3" s="155"/>
      <c r="E3" s="155"/>
      <c r="F3" s="155"/>
    </row>
    <row r="4" spans="1:7" ht="16.2" customHeight="1" x14ac:dyDescent="0.3">
      <c r="A4" s="329" t="s">
        <v>257</v>
      </c>
      <c r="B4" s="329"/>
      <c r="C4" s="329"/>
      <c r="D4" s="329"/>
      <c r="E4" s="329"/>
      <c r="F4" s="224"/>
    </row>
    <row r="5" spans="1:7" ht="16.2" customHeight="1" x14ac:dyDescent="0.3">
      <c r="A5" s="152"/>
      <c r="B5" s="152"/>
      <c r="C5" s="152"/>
      <c r="D5" s="152"/>
      <c r="E5" s="152"/>
      <c r="F5" s="224"/>
    </row>
    <row r="6" spans="1:7" ht="31.2" x14ac:dyDescent="0.3">
      <c r="A6" s="93" t="s">
        <v>258</v>
      </c>
      <c r="B6" s="55" t="s">
        <v>7</v>
      </c>
      <c r="C6" s="54" t="s">
        <v>329</v>
      </c>
      <c r="D6" s="54" t="s">
        <v>327</v>
      </c>
      <c r="E6" s="54" t="s">
        <v>328</v>
      </c>
      <c r="F6" s="262" t="s">
        <v>336</v>
      </c>
      <c r="G6" s="262" t="s">
        <v>336</v>
      </c>
    </row>
    <row r="7" spans="1:7" s="268" customFormat="1" ht="10.199999999999999" x14ac:dyDescent="0.2">
      <c r="A7" s="266">
        <v>1</v>
      </c>
      <c r="B7" s="266">
        <v>2</v>
      </c>
      <c r="C7" s="264">
        <v>3</v>
      </c>
      <c r="D7" s="264">
        <v>4</v>
      </c>
      <c r="E7" s="264">
        <v>5</v>
      </c>
      <c r="F7" s="264" t="s">
        <v>354</v>
      </c>
      <c r="G7" s="265" t="s">
        <v>355</v>
      </c>
    </row>
    <row r="8" spans="1:7" ht="26.25" customHeight="1" x14ac:dyDescent="0.3">
      <c r="A8" s="73"/>
      <c r="B8" s="74" t="s">
        <v>260</v>
      </c>
      <c r="C8" s="75">
        <f>C9+C38+C34</f>
        <v>1000237.5600000002</v>
      </c>
      <c r="D8" s="75">
        <f>D9+D38+D34</f>
        <v>1429735.7700000003</v>
      </c>
      <c r="E8" s="75">
        <f>E9+E38+E34</f>
        <v>1290842.44</v>
      </c>
      <c r="F8" s="269">
        <f>E8/C8*100</f>
        <v>129.05358603010265</v>
      </c>
      <c r="G8" s="273">
        <f>E8/D8*100</f>
        <v>90.285384690347342</v>
      </c>
    </row>
    <row r="9" spans="1:7" ht="27" customHeight="1" x14ac:dyDescent="0.3">
      <c r="A9" s="56">
        <v>6</v>
      </c>
      <c r="B9" s="56" t="s">
        <v>261</v>
      </c>
      <c r="C9" s="57">
        <f>C10+C17+C20+C23+C30</f>
        <v>994051.4800000001</v>
      </c>
      <c r="D9" s="57">
        <f>D10+D17+D20+D23+D30</f>
        <v>1431132.4100000001</v>
      </c>
      <c r="E9" s="57">
        <f>E10+E17+E20+E23+E30</f>
        <v>1292239.8899999999</v>
      </c>
      <c r="F9" s="290">
        <f>E9/C9*100</f>
        <v>129.99728042253906</v>
      </c>
      <c r="G9" s="274">
        <f>E9/D9*100</f>
        <v>90.294921767581229</v>
      </c>
    </row>
    <row r="10" spans="1:7" s="24" customFormat="1" ht="37.5" customHeight="1" x14ac:dyDescent="0.3">
      <c r="A10" s="58">
        <v>63</v>
      </c>
      <c r="B10" s="58" t="s">
        <v>21</v>
      </c>
      <c r="C10" s="59">
        <f t="shared" ref="C10:D10" si="0">C11</f>
        <v>915452.33</v>
      </c>
      <c r="D10" s="59">
        <f t="shared" si="0"/>
        <v>1156508.1500000001</v>
      </c>
      <c r="E10" s="59">
        <f>E11+E15</f>
        <v>1141473.08</v>
      </c>
      <c r="F10" s="270">
        <f>E10/C10*100</f>
        <v>124.68951605595893</v>
      </c>
      <c r="G10" s="275">
        <f>E10/D10*100</f>
        <v>98.699959874904465</v>
      </c>
    </row>
    <row r="11" spans="1:7" s="24" customFormat="1" ht="33" customHeight="1" x14ac:dyDescent="0.3">
      <c r="A11" s="58">
        <v>636</v>
      </c>
      <c r="B11" s="58" t="s">
        <v>35</v>
      </c>
      <c r="C11" s="59">
        <f>C12+C14+C13</f>
        <v>915452.33</v>
      </c>
      <c r="D11" s="59">
        <f>D12+D14+D13</f>
        <v>1156508.1500000001</v>
      </c>
      <c r="E11" s="59">
        <f t="shared" ref="E11" si="1">E12+E14+E13</f>
        <v>1138784.46</v>
      </c>
      <c r="F11" s="270">
        <f t="shared" ref="F11:F32" si="2">E11/C11*100</f>
        <v>124.39582299167888</v>
      </c>
      <c r="G11" s="275">
        <f>E11/D11*100</f>
        <v>98.467482481640943</v>
      </c>
    </row>
    <row r="12" spans="1:7" ht="39.6" customHeight="1" x14ac:dyDescent="0.3">
      <c r="A12" s="60">
        <v>63612</v>
      </c>
      <c r="B12" s="60" t="s">
        <v>36</v>
      </c>
      <c r="C12" s="61">
        <v>899838.26</v>
      </c>
      <c r="D12" s="61">
        <v>1143860.3</v>
      </c>
      <c r="E12" s="134">
        <v>1130423.1100000001</v>
      </c>
      <c r="F12" s="271">
        <f t="shared" si="2"/>
        <v>125.62514401199168</v>
      </c>
      <c r="G12" s="276">
        <f t="shared" ref="G12:G42" si="3">E12/D12*100</f>
        <v>98.825277002794849</v>
      </c>
    </row>
    <row r="13" spans="1:7" ht="35.4" customHeight="1" x14ac:dyDescent="0.3">
      <c r="A13" s="60">
        <v>63613</v>
      </c>
      <c r="B13" s="60" t="s">
        <v>36</v>
      </c>
      <c r="C13" s="61">
        <v>3479.72</v>
      </c>
      <c r="D13" s="61">
        <v>11447.85</v>
      </c>
      <c r="E13" s="134">
        <v>7512.9</v>
      </c>
      <c r="F13" s="271">
        <f t="shared" si="2"/>
        <v>215.90530272550663</v>
      </c>
      <c r="G13" s="276">
        <f t="shared" si="3"/>
        <v>65.627170167323996</v>
      </c>
    </row>
    <row r="14" spans="1:7" ht="39.6" customHeight="1" x14ac:dyDescent="0.3">
      <c r="A14" s="60">
        <v>63621</v>
      </c>
      <c r="B14" s="60" t="s">
        <v>37</v>
      </c>
      <c r="C14" s="62">
        <v>12134.35</v>
      </c>
      <c r="D14" s="62">
        <v>1200</v>
      </c>
      <c r="E14" s="136">
        <v>848.45</v>
      </c>
      <c r="F14" s="271">
        <f t="shared" si="2"/>
        <v>6.9921339008681969</v>
      </c>
      <c r="G14" s="276">
        <f t="shared" si="3"/>
        <v>70.704166666666666</v>
      </c>
    </row>
    <row r="15" spans="1:7" s="24" customFormat="1" ht="39.6" customHeight="1" x14ac:dyDescent="0.3">
      <c r="A15" s="58">
        <v>639</v>
      </c>
      <c r="B15" s="58" t="s">
        <v>347</v>
      </c>
      <c r="C15" s="259">
        <v>0</v>
      </c>
      <c r="D15" s="259">
        <v>0</v>
      </c>
      <c r="E15" s="260">
        <f>E16</f>
        <v>2688.62</v>
      </c>
      <c r="F15" s="270">
        <v>0</v>
      </c>
      <c r="G15" s="275">
        <v>0</v>
      </c>
    </row>
    <row r="16" spans="1:7" ht="39.6" customHeight="1" x14ac:dyDescent="0.3">
      <c r="A16" s="60">
        <v>63911</v>
      </c>
      <c r="B16" s="60" t="s">
        <v>348</v>
      </c>
      <c r="C16" s="257">
        <v>0</v>
      </c>
      <c r="D16" s="257">
        <v>0</v>
      </c>
      <c r="E16" s="258">
        <v>2688.62</v>
      </c>
      <c r="F16" s="271">
        <v>0</v>
      </c>
      <c r="G16" s="276">
        <v>0</v>
      </c>
    </row>
    <row r="17" spans="1:7" s="24" customFormat="1" ht="19.5" customHeight="1" x14ac:dyDescent="0.3">
      <c r="A17" s="58">
        <v>64</v>
      </c>
      <c r="B17" s="58" t="s">
        <v>29</v>
      </c>
      <c r="C17" s="59">
        <f t="shared" ref="C17:E18" si="4">C18</f>
        <v>0.01</v>
      </c>
      <c r="D17" s="59">
        <f t="shared" si="4"/>
        <v>0</v>
      </c>
      <c r="E17" s="59">
        <f t="shared" si="4"/>
        <v>0</v>
      </c>
      <c r="F17" s="270">
        <f t="shared" si="2"/>
        <v>0</v>
      </c>
      <c r="G17" s="275">
        <v>0</v>
      </c>
    </row>
    <row r="18" spans="1:7" s="24" customFormat="1" ht="24.75" customHeight="1" x14ac:dyDescent="0.3">
      <c r="A18" s="58">
        <v>641</v>
      </c>
      <c r="B18" s="58" t="s">
        <v>30</v>
      </c>
      <c r="C18" s="59">
        <f t="shared" si="4"/>
        <v>0.01</v>
      </c>
      <c r="D18" s="59">
        <f t="shared" si="4"/>
        <v>0</v>
      </c>
      <c r="E18" s="59">
        <f t="shared" si="4"/>
        <v>0</v>
      </c>
      <c r="F18" s="270">
        <f t="shared" si="2"/>
        <v>0</v>
      </c>
      <c r="G18" s="275">
        <v>0</v>
      </c>
    </row>
    <row r="19" spans="1:7" ht="32.25" customHeight="1" x14ac:dyDescent="0.3">
      <c r="A19" s="60">
        <v>64132</v>
      </c>
      <c r="B19" s="60" t="s">
        <v>31</v>
      </c>
      <c r="C19" s="63">
        <v>0.01</v>
      </c>
      <c r="D19" s="63">
        <v>0</v>
      </c>
      <c r="E19" s="63">
        <v>0</v>
      </c>
      <c r="F19" s="271">
        <f t="shared" si="2"/>
        <v>0</v>
      </c>
      <c r="G19" s="276">
        <v>0</v>
      </c>
    </row>
    <row r="20" spans="1:7" s="24" customFormat="1" ht="46.8" x14ac:dyDescent="0.3">
      <c r="A20" s="58">
        <v>65</v>
      </c>
      <c r="B20" s="58" t="s">
        <v>32</v>
      </c>
      <c r="C20" s="59">
        <f t="shared" ref="C20:E21" si="5">C21</f>
        <v>11651.81</v>
      </c>
      <c r="D20" s="59">
        <f t="shared" si="5"/>
        <v>11060</v>
      </c>
      <c r="E20" s="59">
        <f t="shared" si="5"/>
        <v>10628.5</v>
      </c>
      <c r="F20" s="270">
        <f t="shared" si="2"/>
        <v>91.217587653763673</v>
      </c>
      <c r="G20" s="275">
        <f t="shared" si="3"/>
        <v>96.098553345388794</v>
      </c>
    </row>
    <row r="21" spans="1:7" s="24" customFormat="1" ht="24" customHeight="1" x14ac:dyDescent="0.3">
      <c r="A21" s="58">
        <v>652</v>
      </c>
      <c r="B21" s="58" t="s">
        <v>33</v>
      </c>
      <c r="C21" s="59">
        <f t="shared" si="5"/>
        <v>11651.81</v>
      </c>
      <c r="D21" s="59">
        <f t="shared" si="5"/>
        <v>11060</v>
      </c>
      <c r="E21" s="59">
        <f t="shared" si="5"/>
        <v>10628.5</v>
      </c>
      <c r="F21" s="270">
        <f t="shared" si="2"/>
        <v>91.217587653763673</v>
      </c>
      <c r="G21" s="275">
        <f t="shared" si="3"/>
        <v>96.098553345388794</v>
      </c>
    </row>
    <row r="22" spans="1:7" ht="16.95" customHeight="1" x14ac:dyDescent="0.3">
      <c r="A22" s="60">
        <v>65269</v>
      </c>
      <c r="B22" s="60" t="s">
        <v>34</v>
      </c>
      <c r="C22" s="61">
        <v>11651.81</v>
      </c>
      <c r="D22" s="61">
        <v>11060</v>
      </c>
      <c r="E22" s="134">
        <v>10628.5</v>
      </c>
      <c r="F22" s="271">
        <f t="shared" si="2"/>
        <v>91.217587653763673</v>
      </c>
      <c r="G22" s="276">
        <f t="shared" si="3"/>
        <v>96.098553345388794</v>
      </c>
    </row>
    <row r="23" spans="1:7" s="24" customFormat="1" ht="47.25" customHeight="1" x14ac:dyDescent="0.3">
      <c r="A23" s="64">
        <v>66</v>
      </c>
      <c r="B23" s="58" t="s">
        <v>26</v>
      </c>
      <c r="C23" s="66">
        <f t="shared" ref="C23:E23" si="6">C24+C27</f>
        <v>5771.78</v>
      </c>
      <c r="D23" s="66">
        <f t="shared" si="6"/>
        <v>7152.26</v>
      </c>
      <c r="E23" s="66">
        <f t="shared" si="6"/>
        <v>6433.9</v>
      </c>
      <c r="F23" s="270">
        <f t="shared" si="2"/>
        <v>111.47167771467382</v>
      </c>
      <c r="G23" s="275">
        <f t="shared" si="3"/>
        <v>89.95618168243324</v>
      </c>
    </row>
    <row r="24" spans="1:7" s="24" customFormat="1" ht="37.5" customHeight="1" x14ac:dyDescent="0.3">
      <c r="A24" s="64">
        <v>661</v>
      </c>
      <c r="B24" s="58" t="s">
        <v>27</v>
      </c>
      <c r="C24" s="66">
        <f t="shared" ref="C24:E24" si="7">C25+C26</f>
        <v>2019.67</v>
      </c>
      <c r="D24" s="66">
        <f t="shared" si="7"/>
        <v>2538.89</v>
      </c>
      <c r="E24" s="66">
        <f t="shared" si="7"/>
        <v>2270.5300000000002</v>
      </c>
      <c r="F24" s="270">
        <f t="shared" si="2"/>
        <v>112.42084102848486</v>
      </c>
      <c r="G24" s="275">
        <f t="shared" si="3"/>
        <v>89.430026507647057</v>
      </c>
    </row>
    <row r="25" spans="1:7" s="22" customFormat="1" ht="18.75" customHeight="1" x14ac:dyDescent="0.3">
      <c r="A25" s="67">
        <v>66142</v>
      </c>
      <c r="B25" s="60" t="s">
        <v>86</v>
      </c>
      <c r="C25" s="68">
        <v>171.99</v>
      </c>
      <c r="D25" s="68">
        <v>200</v>
      </c>
      <c r="E25" s="68">
        <v>77</v>
      </c>
      <c r="F25" s="271">
        <f t="shared" si="2"/>
        <v>44.77004477004477</v>
      </c>
      <c r="G25" s="276">
        <f t="shared" si="3"/>
        <v>38.5</v>
      </c>
    </row>
    <row r="26" spans="1:7" ht="20.25" customHeight="1" x14ac:dyDescent="0.3">
      <c r="A26" s="67">
        <v>66151</v>
      </c>
      <c r="B26" s="67" t="s">
        <v>28</v>
      </c>
      <c r="C26" s="61">
        <v>1847.68</v>
      </c>
      <c r="D26" s="61">
        <v>2338.89</v>
      </c>
      <c r="E26" s="61">
        <v>2193.5300000000002</v>
      </c>
      <c r="F26" s="271">
        <f t="shared" si="2"/>
        <v>118.71806806373399</v>
      </c>
      <c r="G26" s="276">
        <f t="shared" si="3"/>
        <v>93.785086087845102</v>
      </c>
    </row>
    <row r="27" spans="1:7" s="24" customFormat="1" ht="30.75" customHeight="1" x14ac:dyDescent="0.3">
      <c r="A27" s="64">
        <v>663</v>
      </c>
      <c r="B27" s="69" t="s">
        <v>38</v>
      </c>
      <c r="C27" s="66">
        <f>C28+C29</f>
        <v>3752.1099999999997</v>
      </c>
      <c r="D27" s="66">
        <f t="shared" ref="D27:E27" si="8">D28+D29</f>
        <v>4613.37</v>
      </c>
      <c r="E27" s="66">
        <f t="shared" si="8"/>
        <v>4163.37</v>
      </c>
      <c r="F27" s="270">
        <f t="shared" si="2"/>
        <v>110.96076607562146</v>
      </c>
      <c r="G27" s="275">
        <f t="shared" si="3"/>
        <v>90.245742266499335</v>
      </c>
    </row>
    <row r="28" spans="1:7" ht="17.25" customHeight="1" x14ac:dyDescent="0.3">
      <c r="A28" s="70">
        <v>66314</v>
      </c>
      <c r="B28" s="71" t="s">
        <v>39</v>
      </c>
      <c r="C28" s="61">
        <v>2872.1</v>
      </c>
      <c r="D28" s="61">
        <v>1810</v>
      </c>
      <c r="E28" s="134">
        <v>1360</v>
      </c>
      <c r="F28" s="271">
        <f t="shared" si="2"/>
        <v>47.352111695275234</v>
      </c>
      <c r="G28" s="276">
        <f t="shared" si="3"/>
        <v>75.138121546961329</v>
      </c>
    </row>
    <row r="29" spans="1:7" ht="17.25" customHeight="1" x14ac:dyDescent="0.3">
      <c r="A29" s="70">
        <v>66324</v>
      </c>
      <c r="B29" s="71" t="s">
        <v>181</v>
      </c>
      <c r="C29" s="133">
        <v>880.01</v>
      </c>
      <c r="D29" s="133">
        <v>2803.37</v>
      </c>
      <c r="E29" s="135">
        <v>2803.37</v>
      </c>
      <c r="F29" s="271">
        <f t="shared" si="2"/>
        <v>318.56115271417372</v>
      </c>
      <c r="G29" s="276">
        <f t="shared" si="3"/>
        <v>100</v>
      </c>
    </row>
    <row r="30" spans="1:7" s="24" customFormat="1" ht="31.2" x14ac:dyDescent="0.3">
      <c r="A30" s="58">
        <v>67</v>
      </c>
      <c r="B30" s="58" t="s">
        <v>22</v>
      </c>
      <c r="C30" s="59">
        <f t="shared" ref="C30:E30" si="9">C31</f>
        <v>61175.55</v>
      </c>
      <c r="D30" s="59">
        <f t="shared" si="9"/>
        <v>256412</v>
      </c>
      <c r="E30" s="59">
        <f t="shared" si="9"/>
        <v>133704.41</v>
      </c>
      <c r="F30" s="270">
        <f t="shared" si="2"/>
        <v>218.55857446316378</v>
      </c>
      <c r="G30" s="275">
        <f t="shared" si="3"/>
        <v>52.144365318315835</v>
      </c>
    </row>
    <row r="31" spans="1:7" s="24" customFormat="1" ht="49.5" customHeight="1" x14ac:dyDescent="0.3">
      <c r="A31" s="58">
        <v>671</v>
      </c>
      <c r="B31" s="58" t="s">
        <v>24</v>
      </c>
      <c r="C31" s="59">
        <f>C32+C33</f>
        <v>61175.55</v>
      </c>
      <c r="D31" s="59">
        <f>D32+D33</f>
        <v>256412</v>
      </c>
      <c r="E31" s="59">
        <f t="shared" ref="E31" si="10">E32+E33</f>
        <v>133704.41</v>
      </c>
      <c r="F31" s="270">
        <f t="shared" si="2"/>
        <v>218.55857446316378</v>
      </c>
      <c r="G31" s="275">
        <f t="shared" si="3"/>
        <v>52.144365318315835</v>
      </c>
    </row>
    <row r="32" spans="1:7" ht="33.75" customHeight="1" x14ac:dyDescent="0.3">
      <c r="A32" s="60">
        <v>67111</v>
      </c>
      <c r="B32" s="60" t="s">
        <v>25</v>
      </c>
      <c r="C32" s="61">
        <v>61175.55</v>
      </c>
      <c r="D32" s="61">
        <v>256273.11</v>
      </c>
      <c r="E32" s="134">
        <v>133565.51999999999</v>
      </c>
      <c r="F32" s="271">
        <f t="shared" si="2"/>
        <v>218.33153931595217</v>
      </c>
      <c r="G32" s="276">
        <f t="shared" si="3"/>
        <v>52.118429436471118</v>
      </c>
    </row>
    <row r="33" spans="1:9" ht="33.75" customHeight="1" x14ac:dyDescent="0.3">
      <c r="A33" s="60">
        <v>67121</v>
      </c>
      <c r="B33" s="60" t="s">
        <v>203</v>
      </c>
      <c r="C33" s="61">
        <v>0</v>
      </c>
      <c r="D33" s="61">
        <v>138.88999999999999</v>
      </c>
      <c r="E33" s="134">
        <v>138.88999999999999</v>
      </c>
      <c r="F33" s="271">
        <v>0</v>
      </c>
      <c r="G33" s="276">
        <f t="shared" si="3"/>
        <v>100</v>
      </c>
    </row>
    <row r="34" spans="1:9" ht="31.5" customHeight="1" x14ac:dyDescent="0.3">
      <c r="A34" s="56">
        <v>7</v>
      </c>
      <c r="B34" s="72" t="s">
        <v>139</v>
      </c>
      <c r="C34" s="57">
        <f t="shared" ref="C34:E34" si="11">C35</f>
        <v>244.41</v>
      </c>
      <c r="D34" s="57">
        <f t="shared" si="11"/>
        <v>198</v>
      </c>
      <c r="E34" s="57">
        <f t="shared" si="11"/>
        <v>197.19</v>
      </c>
      <c r="F34" s="290">
        <f>E34/C34*100</f>
        <v>80.680004909782738</v>
      </c>
      <c r="G34" s="274">
        <f t="shared" si="3"/>
        <v>99.590909090909079</v>
      </c>
    </row>
    <row r="35" spans="1:9" s="24" customFormat="1" ht="33" customHeight="1" x14ac:dyDescent="0.3">
      <c r="A35" s="58">
        <v>72</v>
      </c>
      <c r="B35" s="71" t="s">
        <v>149</v>
      </c>
      <c r="C35" s="59">
        <f t="shared" ref="C35:E36" si="12">C36</f>
        <v>244.41</v>
      </c>
      <c r="D35" s="59">
        <f t="shared" si="12"/>
        <v>198</v>
      </c>
      <c r="E35" s="59">
        <f t="shared" si="12"/>
        <v>197.19</v>
      </c>
      <c r="F35" s="270">
        <f>E35/C35*100</f>
        <v>80.680004909782738</v>
      </c>
      <c r="G35" s="275">
        <f t="shared" si="3"/>
        <v>99.590909090909079</v>
      </c>
    </row>
    <row r="36" spans="1:9" s="24" customFormat="1" ht="24.75" customHeight="1" x14ac:dyDescent="0.3">
      <c r="A36" s="58">
        <v>721</v>
      </c>
      <c r="B36" s="71" t="s">
        <v>140</v>
      </c>
      <c r="C36" s="59">
        <f t="shared" si="12"/>
        <v>244.41</v>
      </c>
      <c r="D36" s="59">
        <f t="shared" si="12"/>
        <v>198</v>
      </c>
      <c r="E36" s="59">
        <f t="shared" si="12"/>
        <v>197.19</v>
      </c>
      <c r="F36" s="270">
        <f t="shared" ref="F36:F37" si="13">E36/C36*100</f>
        <v>80.680004909782738</v>
      </c>
      <c r="G36" s="275">
        <f t="shared" si="3"/>
        <v>99.590909090909079</v>
      </c>
    </row>
    <row r="37" spans="1:9" ht="25.8" customHeight="1" x14ac:dyDescent="0.3">
      <c r="A37" s="60">
        <v>72111</v>
      </c>
      <c r="B37" s="60" t="s">
        <v>141</v>
      </c>
      <c r="C37" s="61">
        <v>244.41</v>
      </c>
      <c r="D37" s="61">
        <v>198</v>
      </c>
      <c r="E37" s="134">
        <v>197.19</v>
      </c>
      <c r="F37" s="271">
        <f t="shared" si="13"/>
        <v>80.680004909782738</v>
      </c>
      <c r="G37" s="276">
        <f t="shared" si="3"/>
        <v>99.590909090909079</v>
      </c>
    </row>
    <row r="38" spans="1:9" ht="30" customHeight="1" x14ac:dyDescent="0.3">
      <c r="A38" s="56">
        <v>9</v>
      </c>
      <c r="B38" s="56" t="s">
        <v>262</v>
      </c>
      <c r="C38" s="57">
        <f t="shared" ref="C38:E39" si="14">C39</f>
        <v>5941.67</v>
      </c>
      <c r="D38" s="57">
        <f t="shared" si="14"/>
        <v>-1594.64</v>
      </c>
      <c r="E38" s="57">
        <f t="shared" si="14"/>
        <v>-1594.64</v>
      </c>
      <c r="F38" s="290">
        <v>0</v>
      </c>
      <c r="G38" s="274">
        <f t="shared" si="3"/>
        <v>100</v>
      </c>
    </row>
    <row r="39" spans="1:9" s="24" customFormat="1" ht="22.2" customHeight="1" x14ac:dyDescent="0.3">
      <c r="A39" s="58">
        <v>92</v>
      </c>
      <c r="B39" s="58" t="s">
        <v>88</v>
      </c>
      <c r="C39" s="59">
        <f t="shared" si="14"/>
        <v>5941.67</v>
      </c>
      <c r="D39" s="59">
        <f t="shared" si="14"/>
        <v>-1594.64</v>
      </c>
      <c r="E39" s="59">
        <f t="shared" si="14"/>
        <v>-1594.64</v>
      </c>
      <c r="F39" s="270">
        <v>0</v>
      </c>
      <c r="G39" s="275">
        <f t="shared" si="3"/>
        <v>100</v>
      </c>
    </row>
    <row r="40" spans="1:9" s="24" customFormat="1" ht="19.95" customHeight="1" x14ac:dyDescent="0.3">
      <c r="A40" s="64">
        <v>922</v>
      </c>
      <c r="B40" s="69" t="s">
        <v>89</v>
      </c>
      <c r="C40" s="66">
        <f t="shared" ref="C40:E40" si="15">C41+C42</f>
        <v>5941.67</v>
      </c>
      <c r="D40" s="66">
        <f t="shared" si="15"/>
        <v>-1594.64</v>
      </c>
      <c r="E40" s="66">
        <f t="shared" si="15"/>
        <v>-1594.64</v>
      </c>
      <c r="F40" s="272">
        <v>0</v>
      </c>
      <c r="G40" s="275">
        <f t="shared" si="3"/>
        <v>100</v>
      </c>
    </row>
    <row r="41" spans="1:9" ht="16.95" customHeight="1" x14ac:dyDescent="0.3">
      <c r="A41" s="70">
        <v>9221</v>
      </c>
      <c r="B41" s="71" t="s">
        <v>90</v>
      </c>
      <c r="C41" s="63">
        <v>5941.67</v>
      </c>
      <c r="D41" s="63">
        <v>0</v>
      </c>
      <c r="E41" s="63"/>
      <c r="F41" s="271">
        <v>0</v>
      </c>
      <c r="G41" s="276">
        <v>0</v>
      </c>
    </row>
    <row r="42" spans="1:9" ht="16.95" customHeight="1" x14ac:dyDescent="0.3">
      <c r="A42" s="70">
        <v>9222</v>
      </c>
      <c r="B42" s="71" t="s">
        <v>91</v>
      </c>
      <c r="C42" s="63">
        <v>0</v>
      </c>
      <c r="D42" s="63">
        <v>-1594.64</v>
      </c>
      <c r="E42" s="63">
        <v>-1594.64</v>
      </c>
      <c r="F42" s="271">
        <v>0</v>
      </c>
      <c r="G42" s="276">
        <f t="shared" si="3"/>
        <v>100</v>
      </c>
    </row>
    <row r="43" spans="1:9" ht="10.5" customHeight="1" x14ac:dyDescent="0.3">
      <c r="A43" s="46"/>
      <c r="B43" s="46"/>
      <c r="C43" s="46"/>
      <c r="D43" s="47"/>
      <c r="E43" s="116"/>
      <c r="F43" s="116"/>
    </row>
    <row r="44" spans="1:9" ht="31.2" x14ac:dyDescent="0.3">
      <c r="A44" s="178" t="s">
        <v>258</v>
      </c>
      <c r="B44" s="54" t="s">
        <v>9</v>
      </c>
      <c r="C44" s="54" t="s">
        <v>182</v>
      </c>
      <c r="D44" s="54" t="s">
        <v>327</v>
      </c>
      <c r="E44" s="54" t="s">
        <v>328</v>
      </c>
      <c r="F44" s="262" t="s">
        <v>336</v>
      </c>
      <c r="G44" s="262" t="s">
        <v>336</v>
      </c>
    </row>
    <row r="45" spans="1:9" s="268" customFormat="1" ht="10.199999999999999" x14ac:dyDescent="0.2">
      <c r="A45" s="264">
        <v>1</v>
      </c>
      <c r="B45" s="264">
        <v>2</v>
      </c>
      <c r="C45" s="264">
        <v>3</v>
      </c>
      <c r="D45" s="264">
        <v>4</v>
      </c>
      <c r="E45" s="264">
        <v>5</v>
      </c>
      <c r="F45" s="265" t="s">
        <v>354</v>
      </c>
      <c r="G45" s="265" t="s">
        <v>355</v>
      </c>
    </row>
    <row r="46" spans="1:9" ht="15.6" x14ac:dyDescent="0.3">
      <c r="A46" s="73"/>
      <c r="B46" s="74" t="s">
        <v>13</v>
      </c>
      <c r="C46" s="75">
        <f>C47+C127</f>
        <v>1001832.2</v>
      </c>
      <c r="D46" s="75">
        <f>D47+D127</f>
        <v>1429735.7699999998</v>
      </c>
      <c r="E46" s="75">
        <f>E47+E127</f>
        <v>1286809.1400000001</v>
      </c>
      <c r="F46" s="75">
        <f>E46/C46*100</f>
        <v>128.4455760156242</v>
      </c>
      <c r="G46" s="277">
        <f>E46/D46*100</f>
        <v>90.003283613726765</v>
      </c>
    </row>
    <row r="47" spans="1:9" ht="15.6" x14ac:dyDescent="0.3">
      <c r="A47" s="56">
        <v>3</v>
      </c>
      <c r="B47" s="56" t="s">
        <v>10</v>
      </c>
      <c r="C47" s="285">
        <f>C48+C61+C115+C119+C124</f>
        <v>1000683.51</v>
      </c>
      <c r="D47" s="285">
        <f>D48+D61+D115+D119+D124</f>
        <v>1423966.88</v>
      </c>
      <c r="E47" s="285">
        <f>E48+E61+E115+E119+E124</f>
        <v>1282518.6100000001</v>
      </c>
      <c r="F47" s="285">
        <f>E47/C47*100</f>
        <v>128.16425944702536</v>
      </c>
      <c r="G47" s="278">
        <f>E47/D47*100</f>
        <v>90.066603936743263</v>
      </c>
      <c r="H47" s="28"/>
      <c r="I47" s="28"/>
    </row>
    <row r="48" spans="1:9" ht="15.6" x14ac:dyDescent="0.3">
      <c r="A48" s="76">
        <v>31</v>
      </c>
      <c r="B48" s="76" t="s">
        <v>11</v>
      </c>
      <c r="C48" s="286">
        <f t="shared" ref="C48:E48" si="16">C49+C53+C59</f>
        <v>822775.85</v>
      </c>
      <c r="D48" s="286">
        <f t="shared" si="16"/>
        <v>1040709.77</v>
      </c>
      <c r="E48" s="286">
        <f t="shared" si="16"/>
        <v>1035412.5100000001</v>
      </c>
      <c r="F48" s="287">
        <f>E48/C48*100</f>
        <v>125.84381396221099</v>
      </c>
      <c r="G48" s="279">
        <f>E48/D48*100</f>
        <v>99.490995457840299</v>
      </c>
    </row>
    <row r="49" spans="1:9" s="24" customFormat="1" ht="15.6" x14ac:dyDescent="0.3">
      <c r="A49" s="58">
        <v>311</v>
      </c>
      <c r="B49" s="58" t="s">
        <v>40</v>
      </c>
      <c r="C49" s="287">
        <f>C50+C51+C52</f>
        <v>679746.37</v>
      </c>
      <c r="D49" s="287">
        <f>D50+D51+D52</f>
        <v>853297.1</v>
      </c>
      <c r="E49" s="287">
        <f t="shared" ref="E49" si="17">E50+E51+E52</f>
        <v>851008.01000000013</v>
      </c>
      <c r="F49" s="287">
        <f t="shared" ref="F49:F53" si="18">E49/C49*100</f>
        <v>125.19493263347623</v>
      </c>
      <c r="G49" s="279">
        <f t="shared" ref="G49:G111" si="19">E49/D49*100</f>
        <v>99.731735874878765</v>
      </c>
    </row>
    <row r="50" spans="1:9" ht="15.6" x14ac:dyDescent="0.3">
      <c r="A50" s="60">
        <v>31111</v>
      </c>
      <c r="B50" s="60" t="s">
        <v>41</v>
      </c>
      <c r="C50" s="79">
        <v>679746.37</v>
      </c>
      <c r="D50" s="79">
        <v>823407.1</v>
      </c>
      <c r="E50" s="79">
        <v>824636.54</v>
      </c>
      <c r="F50" s="288">
        <f t="shared" si="18"/>
        <v>121.31532824515121</v>
      </c>
      <c r="G50" s="280">
        <f t="shared" si="19"/>
        <v>100.14931131878753</v>
      </c>
    </row>
    <row r="51" spans="1:9" ht="15.6" x14ac:dyDescent="0.3">
      <c r="A51" s="60">
        <v>31131</v>
      </c>
      <c r="B51" s="60" t="s">
        <v>200</v>
      </c>
      <c r="C51" s="79">
        <v>0</v>
      </c>
      <c r="D51" s="79">
        <v>24300</v>
      </c>
      <c r="E51" s="79">
        <v>21740.06</v>
      </c>
      <c r="F51" s="288">
        <v>0</v>
      </c>
      <c r="G51" s="280">
        <f t="shared" si="19"/>
        <v>89.465267489711948</v>
      </c>
    </row>
    <row r="52" spans="1:9" ht="15.6" x14ac:dyDescent="0.3">
      <c r="A52" s="60">
        <v>31141</v>
      </c>
      <c r="B52" s="60" t="s">
        <v>201</v>
      </c>
      <c r="C52" s="79">
        <v>0</v>
      </c>
      <c r="D52" s="79">
        <v>5590</v>
      </c>
      <c r="E52" s="79">
        <v>4631.41</v>
      </c>
      <c r="F52" s="288">
        <v>0</v>
      </c>
      <c r="G52" s="280">
        <f t="shared" si="19"/>
        <v>82.851699463327364</v>
      </c>
    </row>
    <row r="53" spans="1:9" s="24" customFormat="1" ht="15.6" x14ac:dyDescent="0.3">
      <c r="A53" s="58">
        <v>312</v>
      </c>
      <c r="B53" s="58" t="s">
        <v>42</v>
      </c>
      <c r="C53" s="287">
        <f>SUM(C54:C58)</f>
        <v>33351.370000000003</v>
      </c>
      <c r="D53" s="287">
        <f t="shared" ref="D53:E53" si="20">SUM(D54:D58)</f>
        <v>46600</v>
      </c>
      <c r="E53" s="287">
        <f t="shared" si="20"/>
        <v>44112.5</v>
      </c>
      <c r="F53" s="287">
        <f t="shared" si="18"/>
        <v>132.26593090478741</v>
      </c>
      <c r="G53" s="279">
        <f t="shared" si="19"/>
        <v>94.662017167381975</v>
      </c>
    </row>
    <row r="54" spans="1:9" s="24" customFormat="1" ht="15.6" x14ac:dyDescent="0.3">
      <c r="A54" s="60">
        <v>31212</v>
      </c>
      <c r="B54" s="60" t="s">
        <v>197</v>
      </c>
      <c r="C54" s="288">
        <v>0</v>
      </c>
      <c r="D54" s="288">
        <v>6800</v>
      </c>
      <c r="E54" s="288">
        <v>6472.48</v>
      </c>
      <c r="F54" s="287">
        <v>0</v>
      </c>
      <c r="G54" s="280">
        <f t="shared" si="19"/>
        <v>95.183529411764695</v>
      </c>
    </row>
    <row r="55" spans="1:9" s="24" customFormat="1" ht="15.6" x14ac:dyDescent="0.3">
      <c r="A55" s="60">
        <v>31214</v>
      </c>
      <c r="B55" s="60" t="s">
        <v>240</v>
      </c>
      <c r="C55" s="288">
        <v>0</v>
      </c>
      <c r="D55" s="288">
        <v>8800</v>
      </c>
      <c r="E55" s="288">
        <v>6899.67</v>
      </c>
      <c r="F55" s="288">
        <v>0</v>
      </c>
      <c r="G55" s="280">
        <f t="shared" si="19"/>
        <v>78.40534090909091</v>
      </c>
    </row>
    <row r="56" spans="1:9" s="24" customFormat="1" ht="15.6" x14ac:dyDescent="0.3">
      <c r="A56" s="60">
        <v>31215</v>
      </c>
      <c r="B56" s="60" t="s">
        <v>232</v>
      </c>
      <c r="C56" s="288">
        <v>0</v>
      </c>
      <c r="D56" s="288">
        <v>0</v>
      </c>
      <c r="E56" s="288">
        <v>1324.32</v>
      </c>
      <c r="F56" s="288">
        <v>0</v>
      </c>
      <c r="G56" s="280">
        <v>0</v>
      </c>
    </row>
    <row r="57" spans="1:9" s="24" customFormat="1" ht="15.6" x14ac:dyDescent="0.3">
      <c r="A57" s="60">
        <v>31216</v>
      </c>
      <c r="B57" s="60" t="s">
        <v>199</v>
      </c>
      <c r="C57" s="288">
        <v>0</v>
      </c>
      <c r="D57" s="288">
        <v>12900</v>
      </c>
      <c r="E57" s="288">
        <v>12900</v>
      </c>
      <c r="F57" s="288">
        <v>0</v>
      </c>
      <c r="G57" s="280">
        <f t="shared" si="19"/>
        <v>100</v>
      </c>
    </row>
    <row r="58" spans="1:9" ht="15.6" x14ac:dyDescent="0.3">
      <c r="A58" s="60">
        <v>31219</v>
      </c>
      <c r="B58" s="60" t="s">
        <v>42</v>
      </c>
      <c r="C58" s="79">
        <v>33351.370000000003</v>
      </c>
      <c r="D58" s="79">
        <v>18100</v>
      </c>
      <c r="E58" s="79">
        <v>16516.03</v>
      </c>
      <c r="F58" s="79">
        <f>E58/C58*100</f>
        <v>49.521294027801552</v>
      </c>
      <c r="G58" s="280">
        <f t="shared" si="19"/>
        <v>91.248784530386729</v>
      </c>
    </row>
    <row r="59" spans="1:9" s="24" customFormat="1" ht="15.6" x14ac:dyDescent="0.3">
      <c r="A59" s="58">
        <v>313</v>
      </c>
      <c r="B59" s="58" t="s">
        <v>43</v>
      </c>
      <c r="C59" s="78">
        <f t="shared" ref="C59:E59" si="21">C60</f>
        <v>109678.11</v>
      </c>
      <c r="D59" s="78">
        <f t="shared" si="21"/>
        <v>140812.67000000001</v>
      </c>
      <c r="E59" s="78">
        <f t="shared" si="21"/>
        <v>140292</v>
      </c>
      <c r="F59" s="289">
        <f t="shared" ref="F59:F120" si="22">E59/C59*100</f>
        <v>127.91248864518178</v>
      </c>
      <c r="G59" s="279">
        <f t="shared" si="19"/>
        <v>99.630239239125274</v>
      </c>
    </row>
    <row r="60" spans="1:9" ht="15.6" x14ac:dyDescent="0.3">
      <c r="A60" s="60">
        <v>31321</v>
      </c>
      <c r="B60" s="60" t="s">
        <v>44</v>
      </c>
      <c r="C60" s="79">
        <v>109678.11</v>
      </c>
      <c r="D60" s="79">
        <v>140812.67000000001</v>
      </c>
      <c r="E60" s="79">
        <v>140292</v>
      </c>
      <c r="F60" s="79">
        <f t="shared" si="22"/>
        <v>127.91248864518178</v>
      </c>
      <c r="G60" s="280">
        <f t="shared" si="19"/>
        <v>99.630239239125274</v>
      </c>
      <c r="H60" s="28"/>
      <c r="I60" s="28"/>
    </row>
    <row r="61" spans="1:9" ht="15.6" x14ac:dyDescent="0.3">
      <c r="A61" s="65">
        <v>32</v>
      </c>
      <c r="B61" s="65" t="s">
        <v>18</v>
      </c>
      <c r="C61" s="80">
        <f>C62+C70+C87+C108</f>
        <v>165159.87</v>
      </c>
      <c r="D61" s="80">
        <f>D62+D70+D87+D108</f>
        <v>367185.61</v>
      </c>
      <c r="E61" s="80">
        <f>E62+E70+E87+E108</f>
        <v>231089.38</v>
      </c>
      <c r="F61" s="289">
        <f t="shared" si="22"/>
        <v>139.91860129219043</v>
      </c>
      <c r="G61" s="279">
        <f t="shared" si="19"/>
        <v>62.93530402784576</v>
      </c>
    </row>
    <row r="62" spans="1:9" s="24" customFormat="1" ht="15.6" x14ac:dyDescent="0.3">
      <c r="A62" s="64">
        <v>321</v>
      </c>
      <c r="B62" s="64" t="s">
        <v>45</v>
      </c>
      <c r="C62" s="81">
        <f t="shared" ref="C62:D62" si="23">SUM(C63:C69)</f>
        <v>40880.49</v>
      </c>
      <c r="D62" s="81">
        <f t="shared" si="23"/>
        <v>45769.120000000003</v>
      </c>
      <c r="E62" s="81">
        <f>SUM(E63:E69)</f>
        <v>40044.559999999998</v>
      </c>
      <c r="F62" s="289">
        <f t="shared" si="22"/>
        <v>97.955185957898252</v>
      </c>
      <c r="G62" s="279">
        <f t="shared" si="19"/>
        <v>87.492527713008243</v>
      </c>
    </row>
    <row r="63" spans="1:9" s="24" customFormat="1" ht="15.6" x14ac:dyDescent="0.3">
      <c r="A63" s="67">
        <v>32111</v>
      </c>
      <c r="B63" s="67" t="s">
        <v>241</v>
      </c>
      <c r="C63" s="150">
        <v>0</v>
      </c>
      <c r="D63" s="150">
        <v>0</v>
      </c>
      <c r="E63" s="150">
        <v>4218.1099999999997</v>
      </c>
      <c r="F63" s="79">
        <v>0</v>
      </c>
      <c r="G63" s="280">
        <v>0</v>
      </c>
    </row>
    <row r="64" spans="1:9" s="24" customFormat="1" ht="15.6" x14ac:dyDescent="0.3">
      <c r="A64" s="67">
        <v>32113</v>
      </c>
      <c r="B64" s="67" t="s">
        <v>242</v>
      </c>
      <c r="C64" s="150">
        <v>0</v>
      </c>
      <c r="D64" s="150">
        <v>0</v>
      </c>
      <c r="E64" s="150">
        <v>0</v>
      </c>
      <c r="F64" s="79">
        <v>0</v>
      </c>
      <c r="G64" s="280">
        <v>0</v>
      </c>
    </row>
    <row r="65" spans="1:9" s="24" customFormat="1" ht="15.6" x14ac:dyDescent="0.3">
      <c r="A65" s="67">
        <v>32115</v>
      </c>
      <c r="B65" s="67" t="s">
        <v>243</v>
      </c>
      <c r="C65" s="150">
        <v>0</v>
      </c>
      <c r="D65" s="150">
        <v>0</v>
      </c>
      <c r="E65" s="150">
        <v>262.60000000000002</v>
      </c>
      <c r="F65" s="79">
        <v>0</v>
      </c>
      <c r="G65" s="280">
        <v>0</v>
      </c>
    </row>
    <row r="66" spans="1:9" s="22" customFormat="1" ht="15.6" x14ac:dyDescent="0.3">
      <c r="A66" s="67">
        <v>32119</v>
      </c>
      <c r="B66" s="67" t="s">
        <v>244</v>
      </c>
      <c r="C66" s="79">
        <v>4262.7</v>
      </c>
      <c r="D66" s="79">
        <v>5154.5</v>
      </c>
      <c r="E66" s="79">
        <v>0</v>
      </c>
      <c r="F66" s="79">
        <f t="shared" si="22"/>
        <v>0</v>
      </c>
      <c r="G66" s="280">
        <f t="shared" si="19"/>
        <v>0</v>
      </c>
      <c r="I66"/>
    </row>
    <row r="67" spans="1:9" s="31" customFormat="1" ht="30.6" x14ac:dyDescent="0.3">
      <c r="A67" s="82">
        <v>32121</v>
      </c>
      <c r="B67" s="83" t="s">
        <v>46</v>
      </c>
      <c r="C67" s="79">
        <v>32428.53</v>
      </c>
      <c r="D67" s="79">
        <v>37790</v>
      </c>
      <c r="E67" s="79">
        <v>32614.78</v>
      </c>
      <c r="F67" s="79">
        <f t="shared" si="22"/>
        <v>100.5743399407867</v>
      </c>
      <c r="G67" s="280">
        <f t="shared" si="19"/>
        <v>86.305318867425243</v>
      </c>
      <c r="I67" s="32"/>
    </row>
    <row r="68" spans="1:9" s="22" customFormat="1" ht="15.6" x14ac:dyDescent="0.3">
      <c r="A68" s="67">
        <v>32131</v>
      </c>
      <c r="B68" s="67" t="s">
        <v>54</v>
      </c>
      <c r="C68" s="79">
        <v>4038.62</v>
      </c>
      <c r="D68" s="79">
        <v>2703.62</v>
      </c>
      <c r="E68" s="79">
        <v>2828.67</v>
      </c>
      <c r="F68" s="79">
        <f t="shared" si="22"/>
        <v>70.04050888669893</v>
      </c>
      <c r="G68" s="280">
        <f t="shared" si="19"/>
        <v>104.62528017990695</v>
      </c>
      <c r="I68"/>
    </row>
    <row r="69" spans="1:9" s="22" customFormat="1" ht="15.6" x14ac:dyDescent="0.3">
      <c r="A69" s="67">
        <v>32149</v>
      </c>
      <c r="B69" s="67" t="s">
        <v>55</v>
      </c>
      <c r="C69" s="79">
        <v>150.63999999999999</v>
      </c>
      <c r="D69" s="79">
        <v>121</v>
      </c>
      <c r="E69" s="79">
        <v>120.4</v>
      </c>
      <c r="F69" s="79">
        <f t="shared" si="22"/>
        <v>79.925650557620827</v>
      </c>
      <c r="G69" s="280">
        <f t="shared" si="19"/>
        <v>99.504132231404967</v>
      </c>
      <c r="I69"/>
    </row>
    <row r="70" spans="1:9" s="24" customFormat="1" ht="15.6" x14ac:dyDescent="0.3">
      <c r="A70" s="64">
        <v>322</v>
      </c>
      <c r="B70" s="69" t="s">
        <v>47</v>
      </c>
      <c r="C70" s="81">
        <f t="shared" ref="C70:E70" si="24">SUM(C71:C86)</f>
        <v>92791.860000000015</v>
      </c>
      <c r="D70" s="81">
        <f t="shared" si="24"/>
        <v>103385.11</v>
      </c>
      <c r="E70" s="81">
        <f t="shared" si="24"/>
        <v>94543.53</v>
      </c>
      <c r="F70" s="289">
        <f t="shared" si="22"/>
        <v>101.88774101521403</v>
      </c>
      <c r="G70" s="279">
        <f t="shared" si="19"/>
        <v>91.447917403192776</v>
      </c>
    </row>
    <row r="71" spans="1:9" ht="15.6" x14ac:dyDescent="0.3">
      <c r="A71" s="67">
        <v>32211</v>
      </c>
      <c r="B71" s="84" t="s">
        <v>56</v>
      </c>
      <c r="C71" s="79">
        <v>1064.01</v>
      </c>
      <c r="D71" s="79">
        <v>2195.23</v>
      </c>
      <c r="E71" s="79">
        <v>1619.55</v>
      </c>
      <c r="F71" s="79">
        <f t="shared" si="22"/>
        <v>152.21191530154792</v>
      </c>
      <c r="G71" s="280">
        <f t="shared" si="19"/>
        <v>73.775868587801725</v>
      </c>
    </row>
    <row r="72" spans="1:9" ht="15.6" x14ac:dyDescent="0.3">
      <c r="A72" s="67">
        <v>32212</v>
      </c>
      <c r="B72" s="84" t="s">
        <v>246</v>
      </c>
      <c r="C72" s="79">
        <v>0</v>
      </c>
      <c r="D72" s="79">
        <v>0</v>
      </c>
      <c r="E72" s="79">
        <v>152</v>
      </c>
      <c r="F72" s="79">
        <v>0</v>
      </c>
      <c r="G72" s="280">
        <v>0</v>
      </c>
    </row>
    <row r="73" spans="1:9" ht="15.6" x14ac:dyDescent="0.3">
      <c r="A73" s="67">
        <v>32214</v>
      </c>
      <c r="B73" s="84" t="s">
        <v>247</v>
      </c>
      <c r="C73" s="79">
        <v>0</v>
      </c>
      <c r="D73" s="79">
        <v>0</v>
      </c>
      <c r="E73" s="79">
        <v>2767.73</v>
      </c>
      <c r="F73" s="79">
        <v>0</v>
      </c>
      <c r="G73" s="280">
        <v>0</v>
      </c>
    </row>
    <row r="74" spans="1:9" ht="15.6" x14ac:dyDescent="0.3">
      <c r="A74" s="67">
        <v>32216</v>
      </c>
      <c r="B74" s="84" t="s">
        <v>248</v>
      </c>
      <c r="C74" s="79">
        <v>0</v>
      </c>
      <c r="D74" s="79">
        <v>0</v>
      </c>
      <c r="E74" s="79">
        <v>1727.39</v>
      </c>
      <c r="F74" s="79">
        <v>0</v>
      </c>
      <c r="G74" s="280">
        <v>0</v>
      </c>
    </row>
    <row r="75" spans="1:9" ht="15.6" x14ac:dyDescent="0.3">
      <c r="A75" s="67">
        <v>32219</v>
      </c>
      <c r="B75" s="84" t="s">
        <v>245</v>
      </c>
      <c r="C75" s="79">
        <v>7386.31</v>
      </c>
      <c r="D75" s="79">
        <v>5020</v>
      </c>
      <c r="E75" s="79">
        <v>759.99</v>
      </c>
      <c r="F75" s="79">
        <f t="shared" si="22"/>
        <v>10.289170099819801</v>
      </c>
      <c r="G75" s="280">
        <f t="shared" si="19"/>
        <v>15.139243027888446</v>
      </c>
    </row>
    <row r="76" spans="1:9" ht="15.6" x14ac:dyDescent="0.3">
      <c r="A76" s="67">
        <v>32224</v>
      </c>
      <c r="B76" s="84" t="s">
        <v>234</v>
      </c>
      <c r="C76" s="79">
        <v>0</v>
      </c>
      <c r="D76" s="79">
        <v>0</v>
      </c>
      <c r="E76" s="79">
        <v>0</v>
      </c>
      <c r="F76" s="79">
        <v>0</v>
      </c>
      <c r="G76" s="280">
        <v>0</v>
      </c>
    </row>
    <row r="77" spans="1:9" ht="15.6" x14ac:dyDescent="0.3">
      <c r="A77" s="67">
        <v>32229</v>
      </c>
      <c r="B77" s="84" t="s">
        <v>57</v>
      </c>
      <c r="C77" s="79">
        <v>62433.29</v>
      </c>
      <c r="D77" s="79">
        <v>69730</v>
      </c>
      <c r="E77" s="79">
        <v>62288.66</v>
      </c>
      <c r="F77" s="79">
        <f t="shared" si="22"/>
        <v>99.76834474044216</v>
      </c>
      <c r="G77" s="280">
        <f t="shared" si="19"/>
        <v>89.328352215689094</v>
      </c>
    </row>
    <row r="78" spans="1:9" ht="15.6" x14ac:dyDescent="0.3">
      <c r="A78" s="67">
        <v>32231</v>
      </c>
      <c r="B78" s="84" t="s">
        <v>142</v>
      </c>
      <c r="C78" s="79">
        <v>6395.6</v>
      </c>
      <c r="D78" s="79">
        <v>7600</v>
      </c>
      <c r="E78" s="79">
        <v>7643.09</v>
      </c>
      <c r="F78" s="79">
        <f t="shared" si="22"/>
        <v>119.50544124085307</v>
      </c>
      <c r="G78" s="280">
        <f t="shared" si="19"/>
        <v>100.56697368421052</v>
      </c>
    </row>
    <row r="79" spans="1:9" ht="15.6" x14ac:dyDescent="0.3">
      <c r="A79" s="67">
        <v>32233</v>
      </c>
      <c r="B79" s="84" t="s">
        <v>98</v>
      </c>
      <c r="C79" s="79">
        <v>9456.26</v>
      </c>
      <c r="D79" s="79">
        <v>10037.34</v>
      </c>
      <c r="E79" s="79">
        <v>9990.57</v>
      </c>
      <c r="F79" s="79">
        <f t="shared" si="22"/>
        <v>105.65033110341719</v>
      </c>
      <c r="G79" s="280">
        <f t="shared" si="19"/>
        <v>99.534039895031938</v>
      </c>
    </row>
    <row r="80" spans="1:9" ht="15.6" x14ac:dyDescent="0.3">
      <c r="A80" s="67">
        <v>32234</v>
      </c>
      <c r="B80" s="84" t="s">
        <v>99</v>
      </c>
      <c r="C80" s="79">
        <v>194.42</v>
      </c>
      <c r="D80" s="79">
        <v>60</v>
      </c>
      <c r="E80" s="79">
        <v>59.66</v>
      </c>
      <c r="F80" s="79">
        <f t="shared" si="22"/>
        <v>30.686143400884685</v>
      </c>
      <c r="G80" s="280">
        <f t="shared" si="19"/>
        <v>99.433333333333323</v>
      </c>
    </row>
    <row r="81" spans="1:8" ht="30" x14ac:dyDescent="0.3">
      <c r="A81" s="67">
        <v>32241</v>
      </c>
      <c r="B81" s="84" t="s">
        <v>249</v>
      </c>
      <c r="C81" s="79">
        <v>0</v>
      </c>
      <c r="D81" s="79">
        <v>0</v>
      </c>
      <c r="E81" s="79">
        <v>97.7</v>
      </c>
      <c r="F81" s="79">
        <v>0</v>
      </c>
      <c r="G81" s="280">
        <v>0</v>
      </c>
    </row>
    <row r="82" spans="1:8" ht="17.25" customHeight="1" x14ac:dyDescent="0.3">
      <c r="A82" s="67">
        <v>32242</v>
      </c>
      <c r="B82" s="84" t="s">
        <v>250</v>
      </c>
      <c r="C82" s="79">
        <v>0</v>
      </c>
      <c r="D82" s="79">
        <v>0</v>
      </c>
      <c r="E82" s="79">
        <v>1856.5</v>
      </c>
      <c r="F82" s="79">
        <v>0</v>
      </c>
      <c r="G82" s="280">
        <v>0</v>
      </c>
    </row>
    <row r="83" spans="1:8" ht="30" x14ac:dyDescent="0.3">
      <c r="A83" s="67">
        <v>32243</v>
      </c>
      <c r="B83" s="84" t="s">
        <v>251</v>
      </c>
      <c r="C83" s="79">
        <v>0</v>
      </c>
      <c r="D83" s="79">
        <v>0</v>
      </c>
      <c r="E83" s="79">
        <v>0</v>
      </c>
      <c r="F83" s="79">
        <v>0</v>
      </c>
      <c r="G83" s="280">
        <v>0</v>
      </c>
    </row>
    <row r="84" spans="1:8" ht="15.6" x14ac:dyDescent="0.3">
      <c r="A84" s="67">
        <v>32244</v>
      </c>
      <c r="B84" s="84" t="s">
        <v>66</v>
      </c>
      <c r="C84" s="79">
        <v>3650.13</v>
      </c>
      <c r="D84" s="79">
        <v>2880.55</v>
      </c>
      <c r="E84" s="79">
        <v>0</v>
      </c>
      <c r="F84" s="79">
        <f t="shared" si="22"/>
        <v>0</v>
      </c>
      <c r="G84" s="280">
        <f t="shared" si="19"/>
        <v>0</v>
      </c>
    </row>
    <row r="85" spans="1:8" ht="15.6" x14ac:dyDescent="0.3">
      <c r="A85" s="67">
        <v>32251</v>
      </c>
      <c r="B85" s="84" t="s">
        <v>143</v>
      </c>
      <c r="C85" s="79">
        <v>2187.63</v>
      </c>
      <c r="D85" s="79">
        <v>5441.99</v>
      </c>
      <c r="E85" s="79">
        <v>5478.29</v>
      </c>
      <c r="F85" s="79">
        <f t="shared" si="22"/>
        <v>250.42123210963462</v>
      </c>
      <c r="G85" s="280">
        <f t="shared" si="19"/>
        <v>100.6670354043282</v>
      </c>
    </row>
    <row r="86" spans="1:8" ht="15.6" x14ac:dyDescent="0.3">
      <c r="A86" s="67">
        <v>32271</v>
      </c>
      <c r="B86" s="67" t="s">
        <v>67</v>
      </c>
      <c r="C86" s="79">
        <v>24.21</v>
      </c>
      <c r="D86" s="79">
        <v>420</v>
      </c>
      <c r="E86" s="79">
        <v>102.4</v>
      </c>
      <c r="F86" s="79">
        <f t="shared" si="22"/>
        <v>422.96571664601402</v>
      </c>
      <c r="G86" s="280">
        <f t="shared" si="19"/>
        <v>24.38095238095238</v>
      </c>
    </row>
    <row r="87" spans="1:8" s="24" customFormat="1" ht="15.6" x14ac:dyDescent="0.3">
      <c r="A87" s="64">
        <v>323</v>
      </c>
      <c r="B87" s="69" t="s">
        <v>58</v>
      </c>
      <c r="C87" s="81">
        <f>SUM(C88:C107)</f>
        <v>26154.25</v>
      </c>
      <c r="D87" s="81">
        <f>SUM(D88:D107)</f>
        <v>210706</v>
      </c>
      <c r="E87" s="81">
        <f>SUM(E88:E107)</f>
        <v>88435.480000000025</v>
      </c>
      <c r="F87" s="289">
        <f t="shared" si="22"/>
        <v>338.13043769177102</v>
      </c>
      <c r="G87" s="279">
        <f t="shared" si="19"/>
        <v>41.971030725275988</v>
      </c>
    </row>
    <row r="88" spans="1:8" s="22" customFormat="1" ht="15.6" x14ac:dyDescent="0.3">
      <c r="A88" s="67">
        <v>32311</v>
      </c>
      <c r="B88" s="84" t="s">
        <v>144</v>
      </c>
      <c r="C88" s="85">
        <v>1190.5</v>
      </c>
      <c r="D88" s="85">
        <v>1210</v>
      </c>
      <c r="E88" s="85">
        <v>1199.6199999999999</v>
      </c>
      <c r="F88" s="79">
        <f t="shared" si="22"/>
        <v>100.76606467870641</v>
      </c>
      <c r="G88" s="280">
        <f t="shared" si="19"/>
        <v>99.142148760330571</v>
      </c>
    </row>
    <row r="89" spans="1:8" s="22" customFormat="1" ht="15.6" x14ac:dyDescent="0.3">
      <c r="A89" s="67">
        <v>32313</v>
      </c>
      <c r="B89" s="84" t="s">
        <v>109</v>
      </c>
      <c r="C89" s="85">
        <v>416.36</v>
      </c>
      <c r="D89" s="85">
        <v>490</v>
      </c>
      <c r="E89" s="85">
        <v>409</v>
      </c>
      <c r="F89" s="79">
        <f t="shared" si="22"/>
        <v>98.232298972043424</v>
      </c>
      <c r="G89" s="280">
        <f t="shared" si="19"/>
        <v>83.469387755102048</v>
      </c>
    </row>
    <row r="90" spans="1:8" s="22" customFormat="1" ht="15.6" x14ac:dyDescent="0.3">
      <c r="A90" s="67">
        <v>32319</v>
      </c>
      <c r="B90" s="84" t="s">
        <v>145</v>
      </c>
      <c r="C90" s="85">
        <v>3277.5</v>
      </c>
      <c r="D90" s="85">
        <v>3838</v>
      </c>
      <c r="E90" s="85">
        <v>2532.38</v>
      </c>
      <c r="F90" s="79">
        <f t="shared" si="22"/>
        <v>77.265598779557592</v>
      </c>
      <c r="G90" s="280">
        <f t="shared" si="19"/>
        <v>65.98176133402815</v>
      </c>
    </row>
    <row r="91" spans="1:8" s="22" customFormat="1" ht="15.6" x14ac:dyDescent="0.3">
      <c r="A91" s="67">
        <v>32321</v>
      </c>
      <c r="B91" s="84" t="s">
        <v>252</v>
      </c>
      <c r="C91" s="85">
        <v>0</v>
      </c>
      <c r="D91" s="85">
        <v>0</v>
      </c>
      <c r="E91" s="85">
        <v>1555.23</v>
      </c>
      <c r="F91" s="79">
        <v>0</v>
      </c>
      <c r="G91" s="280">
        <v>0</v>
      </c>
    </row>
    <row r="92" spans="1:8" s="22" customFormat="1" ht="15.6" x14ac:dyDescent="0.3">
      <c r="A92" s="67">
        <v>32322</v>
      </c>
      <c r="B92" s="84" t="s">
        <v>253</v>
      </c>
      <c r="C92" s="85">
        <v>0</v>
      </c>
      <c r="D92" s="85">
        <v>0</v>
      </c>
      <c r="E92" s="85">
        <v>791.49</v>
      </c>
      <c r="F92" s="79">
        <v>0</v>
      </c>
      <c r="G92" s="280">
        <v>0</v>
      </c>
    </row>
    <row r="93" spans="1:8" ht="15.6" x14ac:dyDescent="0.3">
      <c r="A93" s="67">
        <v>32329</v>
      </c>
      <c r="B93" s="84" t="s">
        <v>254</v>
      </c>
      <c r="C93" s="79">
        <v>2962.9</v>
      </c>
      <c r="D93" s="79">
        <v>192978</v>
      </c>
      <c r="E93" s="79">
        <v>68817.78</v>
      </c>
      <c r="F93" s="79">
        <f t="shared" si="22"/>
        <v>2322.649431300415</v>
      </c>
      <c r="G93" s="280">
        <f t="shared" si="19"/>
        <v>35.660945807294098</v>
      </c>
      <c r="H93" s="40"/>
    </row>
    <row r="94" spans="1:8" ht="15.6" x14ac:dyDescent="0.3">
      <c r="A94" s="67">
        <v>32341</v>
      </c>
      <c r="B94" s="84" t="s">
        <v>224</v>
      </c>
      <c r="C94" s="79">
        <v>0</v>
      </c>
      <c r="D94" s="79">
        <v>0</v>
      </c>
      <c r="E94" s="79">
        <v>1208.3</v>
      </c>
      <c r="F94" s="79">
        <v>0</v>
      </c>
      <c r="G94" s="280">
        <v>0</v>
      </c>
      <c r="H94" s="40"/>
    </row>
    <row r="95" spans="1:8" ht="15.6" x14ac:dyDescent="0.3">
      <c r="A95" s="67">
        <v>32342</v>
      </c>
      <c r="B95" s="84" t="s">
        <v>225</v>
      </c>
      <c r="C95" s="79">
        <v>0</v>
      </c>
      <c r="D95" s="79">
        <v>0</v>
      </c>
      <c r="E95" s="79">
        <v>714.49</v>
      </c>
      <c r="F95" s="79">
        <v>0</v>
      </c>
      <c r="G95" s="280">
        <v>0</v>
      </c>
      <c r="H95" s="40"/>
    </row>
    <row r="96" spans="1:8" ht="15.6" x14ac:dyDescent="0.3">
      <c r="A96" s="67">
        <v>32343</v>
      </c>
      <c r="B96" s="84" t="s">
        <v>226</v>
      </c>
      <c r="C96" s="79">
        <v>0</v>
      </c>
      <c r="D96" s="79">
        <v>0</v>
      </c>
      <c r="E96" s="79">
        <v>350</v>
      </c>
      <c r="F96" s="79">
        <v>0</v>
      </c>
      <c r="G96" s="280">
        <v>0</v>
      </c>
      <c r="H96" s="40"/>
    </row>
    <row r="97" spans="1:9" ht="15.6" x14ac:dyDescent="0.3">
      <c r="A97" s="67">
        <v>32344</v>
      </c>
      <c r="B97" s="84" t="s">
        <v>255</v>
      </c>
      <c r="C97" s="79">
        <v>0</v>
      </c>
      <c r="D97" s="79">
        <v>0</v>
      </c>
      <c r="E97" s="79">
        <v>376.48</v>
      </c>
      <c r="F97" s="79">
        <v>0</v>
      </c>
      <c r="G97" s="280">
        <v>0</v>
      </c>
      <c r="H97" s="40"/>
    </row>
    <row r="98" spans="1:9" ht="15.6" x14ac:dyDescent="0.3">
      <c r="A98" s="67">
        <v>32349</v>
      </c>
      <c r="B98" s="84" t="s">
        <v>68</v>
      </c>
      <c r="C98" s="79">
        <v>3087.73</v>
      </c>
      <c r="D98" s="79">
        <v>3540</v>
      </c>
      <c r="E98" s="79">
        <v>937.77</v>
      </c>
      <c r="F98" s="79">
        <f t="shared" si="22"/>
        <v>30.370854964650405</v>
      </c>
      <c r="G98" s="280">
        <f t="shared" si="19"/>
        <v>26.490677966101693</v>
      </c>
      <c r="H98" s="41"/>
    </row>
    <row r="99" spans="1:9" s="22" customFormat="1" ht="15.6" x14ac:dyDescent="0.3">
      <c r="A99" s="67">
        <v>32361</v>
      </c>
      <c r="B99" s="84" t="s">
        <v>69</v>
      </c>
      <c r="C99" s="85">
        <v>2008.71</v>
      </c>
      <c r="D99" s="85">
        <v>2380</v>
      </c>
      <c r="E99" s="85">
        <v>2338.8000000000002</v>
      </c>
      <c r="F99" s="79">
        <f t="shared" si="22"/>
        <v>116.43293456994788</v>
      </c>
      <c r="G99" s="280">
        <f t="shared" si="19"/>
        <v>98.268907563025223</v>
      </c>
      <c r="H99" s="42"/>
    </row>
    <row r="100" spans="1:9" s="22" customFormat="1" ht="15.6" x14ac:dyDescent="0.3">
      <c r="A100" s="67">
        <v>32369</v>
      </c>
      <c r="B100" s="84" t="s">
        <v>146</v>
      </c>
      <c r="C100" s="85">
        <v>318.60000000000002</v>
      </c>
      <c r="D100" s="85">
        <v>160</v>
      </c>
      <c r="E100" s="85">
        <v>318.60000000000002</v>
      </c>
      <c r="F100" s="79">
        <f t="shared" si="22"/>
        <v>100</v>
      </c>
      <c r="G100" s="280">
        <f t="shared" si="19"/>
        <v>199.12500000000003</v>
      </c>
      <c r="H100" s="42"/>
    </row>
    <row r="101" spans="1:9" s="22" customFormat="1" ht="15.6" x14ac:dyDescent="0.3">
      <c r="A101" s="67">
        <v>32372</v>
      </c>
      <c r="B101" s="84" t="s">
        <v>150</v>
      </c>
      <c r="C101" s="85">
        <v>60.49</v>
      </c>
      <c r="D101" s="85">
        <v>0</v>
      </c>
      <c r="E101" s="85">
        <v>0</v>
      </c>
      <c r="F101" s="79">
        <f t="shared" si="22"/>
        <v>0</v>
      </c>
      <c r="G101" s="280">
        <v>0</v>
      </c>
      <c r="H101" s="42"/>
    </row>
    <row r="102" spans="1:9" ht="15.6" x14ac:dyDescent="0.3">
      <c r="A102" s="67">
        <v>32379</v>
      </c>
      <c r="B102" s="84" t="s">
        <v>59</v>
      </c>
      <c r="C102" s="79">
        <v>5474</v>
      </c>
      <c r="D102" s="79">
        <v>360</v>
      </c>
      <c r="E102" s="79">
        <v>1120.48</v>
      </c>
      <c r="F102" s="79">
        <f t="shared" si="22"/>
        <v>20.469126781147242</v>
      </c>
      <c r="G102" s="280">
        <f t="shared" si="19"/>
        <v>311.24444444444441</v>
      </c>
      <c r="H102" s="43"/>
    </row>
    <row r="103" spans="1:9" ht="15.6" x14ac:dyDescent="0.3">
      <c r="A103" s="67">
        <v>32389</v>
      </c>
      <c r="B103" s="84" t="s">
        <v>71</v>
      </c>
      <c r="C103" s="86">
        <v>1869.36</v>
      </c>
      <c r="D103" s="86">
        <v>2080</v>
      </c>
      <c r="E103" s="86">
        <v>2016.71</v>
      </c>
      <c r="F103" s="79">
        <f t="shared" si="22"/>
        <v>107.88237685625029</v>
      </c>
      <c r="G103" s="280">
        <f t="shared" si="19"/>
        <v>96.957211538461536</v>
      </c>
      <c r="H103" s="43"/>
    </row>
    <row r="104" spans="1:9" ht="15.6" x14ac:dyDescent="0.3">
      <c r="A104" s="67">
        <v>32391</v>
      </c>
      <c r="B104" s="84" t="s">
        <v>330</v>
      </c>
      <c r="C104" s="86">
        <v>0</v>
      </c>
      <c r="D104" s="86">
        <v>770</v>
      </c>
      <c r="E104" s="86">
        <v>770</v>
      </c>
      <c r="F104" s="79">
        <v>0</v>
      </c>
      <c r="G104" s="280">
        <f t="shared" si="19"/>
        <v>100</v>
      </c>
      <c r="H104" s="43"/>
    </row>
    <row r="105" spans="1:9" ht="15.6" x14ac:dyDescent="0.3">
      <c r="A105" s="67">
        <v>32392</v>
      </c>
      <c r="B105" s="84" t="s">
        <v>235</v>
      </c>
      <c r="C105" s="86">
        <v>0</v>
      </c>
      <c r="D105" s="86">
        <v>0</v>
      </c>
      <c r="E105" s="86">
        <v>1400</v>
      </c>
      <c r="F105" s="79">
        <v>0</v>
      </c>
      <c r="G105" s="280">
        <v>0</v>
      </c>
      <c r="H105" s="43"/>
    </row>
    <row r="106" spans="1:9" ht="15.6" x14ac:dyDescent="0.3">
      <c r="A106" s="67">
        <v>32394</v>
      </c>
      <c r="B106" s="84" t="s">
        <v>229</v>
      </c>
      <c r="C106" s="86">
        <v>0</v>
      </c>
      <c r="D106" s="86">
        <v>0</v>
      </c>
      <c r="E106" s="86">
        <v>146.1</v>
      </c>
      <c r="F106" s="79">
        <v>0</v>
      </c>
      <c r="G106" s="280">
        <v>0</v>
      </c>
      <c r="H106" s="43"/>
    </row>
    <row r="107" spans="1:9" ht="15.6" x14ac:dyDescent="0.3">
      <c r="A107" s="67">
        <v>32399</v>
      </c>
      <c r="B107" s="84" t="s">
        <v>72</v>
      </c>
      <c r="C107" s="79">
        <v>5488.1</v>
      </c>
      <c r="D107" s="79">
        <v>2900</v>
      </c>
      <c r="E107" s="79">
        <v>1432.25</v>
      </c>
      <c r="F107" s="79">
        <f t="shared" si="22"/>
        <v>26.097374318981064</v>
      </c>
      <c r="G107" s="280">
        <f t="shared" si="19"/>
        <v>49.387931034482754</v>
      </c>
      <c r="H107" s="43"/>
    </row>
    <row r="108" spans="1:9" s="24" customFormat="1" ht="15.6" x14ac:dyDescent="0.3">
      <c r="A108" s="64">
        <v>329</v>
      </c>
      <c r="B108" s="69" t="s">
        <v>49</v>
      </c>
      <c r="C108" s="81">
        <f>SUM(C110:C114)</f>
        <v>5333.27</v>
      </c>
      <c r="D108" s="81">
        <f>SUM(D110:D114)</f>
        <v>7325.38</v>
      </c>
      <c r="E108" s="81">
        <f>SUM(E109:E114)</f>
        <v>8065.8099999999995</v>
      </c>
      <c r="F108" s="289">
        <f t="shared" si="22"/>
        <v>151.2357334243344</v>
      </c>
      <c r="G108" s="279">
        <f t="shared" si="19"/>
        <v>110.10773502535021</v>
      </c>
      <c r="H108" s="42"/>
      <c r="I108" s="22"/>
    </row>
    <row r="109" spans="1:9" s="24" customFormat="1" ht="15.6" x14ac:dyDescent="0.3">
      <c r="A109" s="67">
        <v>32921</v>
      </c>
      <c r="B109" s="84" t="s">
        <v>256</v>
      </c>
      <c r="C109" s="150">
        <v>0</v>
      </c>
      <c r="D109" s="150">
        <v>0</v>
      </c>
      <c r="E109" s="150">
        <v>249.89</v>
      </c>
      <c r="F109" s="79">
        <v>0</v>
      </c>
      <c r="G109" s="280">
        <v>0</v>
      </c>
      <c r="H109" s="42"/>
      <c r="I109" s="22"/>
    </row>
    <row r="110" spans="1:9" ht="15.6" x14ac:dyDescent="0.3">
      <c r="A110" s="67">
        <v>32922</v>
      </c>
      <c r="B110" s="84" t="s">
        <v>111</v>
      </c>
      <c r="C110" s="86">
        <v>1108.74</v>
      </c>
      <c r="D110" s="86">
        <v>1129.6600000000001</v>
      </c>
      <c r="E110" s="86">
        <v>879.77</v>
      </c>
      <c r="F110" s="79">
        <f t="shared" si="22"/>
        <v>79.348629976369565</v>
      </c>
      <c r="G110" s="280">
        <f t="shared" si="19"/>
        <v>77.879184887488265</v>
      </c>
      <c r="H110" s="28"/>
    </row>
    <row r="111" spans="1:9" ht="15.6" x14ac:dyDescent="0.3">
      <c r="A111" s="67">
        <v>32941</v>
      </c>
      <c r="B111" s="84" t="s">
        <v>73</v>
      </c>
      <c r="C111" s="86">
        <v>163.09</v>
      </c>
      <c r="D111" s="86">
        <v>163.09</v>
      </c>
      <c r="E111" s="86">
        <v>163.09</v>
      </c>
      <c r="F111" s="79">
        <f t="shared" si="22"/>
        <v>100</v>
      </c>
      <c r="G111" s="280">
        <f t="shared" si="19"/>
        <v>100</v>
      </c>
      <c r="H111" s="28"/>
    </row>
    <row r="112" spans="1:9" ht="15.6" x14ac:dyDescent="0.3">
      <c r="A112" s="67">
        <v>32952</v>
      </c>
      <c r="B112" s="84" t="s">
        <v>349</v>
      </c>
      <c r="C112" s="79">
        <v>0</v>
      </c>
      <c r="D112" s="79">
        <v>0</v>
      </c>
      <c r="E112" s="79">
        <v>172.63</v>
      </c>
      <c r="F112" s="79">
        <v>0</v>
      </c>
      <c r="G112" s="280">
        <v>0</v>
      </c>
      <c r="H112" s="39"/>
    </row>
    <row r="113" spans="1:9" ht="15.6" x14ac:dyDescent="0.3">
      <c r="A113" s="67">
        <v>32955</v>
      </c>
      <c r="B113" s="84" t="s">
        <v>48</v>
      </c>
      <c r="C113" s="79">
        <v>1665.17</v>
      </c>
      <c r="D113" s="79">
        <v>2160.63</v>
      </c>
      <c r="E113" s="79">
        <v>1988</v>
      </c>
      <c r="F113" s="79">
        <f t="shared" si="22"/>
        <v>119.38720971432346</v>
      </c>
      <c r="G113" s="280">
        <f t="shared" ref="G113:G136" si="25">E113/D113*100</f>
        <v>92.010200728491213</v>
      </c>
      <c r="H113" s="39"/>
    </row>
    <row r="114" spans="1:9" ht="15.6" x14ac:dyDescent="0.3">
      <c r="A114" s="67">
        <v>32999</v>
      </c>
      <c r="B114" s="84" t="s">
        <v>49</v>
      </c>
      <c r="C114" s="79">
        <v>2396.27</v>
      </c>
      <c r="D114" s="79">
        <v>3872</v>
      </c>
      <c r="E114" s="79">
        <v>4612.43</v>
      </c>
      <c r="F114" s="79">
        <f t="shared" si="22"/>
        <v>192.48373513836088</v>
      </c>
      <c r="G114" s="280">
        <f t="shared" si="25"/>
        <v>119.12267561983472</v>
      </c>
    </row>
    <row r="115" spans="1:9" ht="15.6" x14ac:dyDescent="0.3">
      <c r="A115" s="65">
        <v>34</v>
      </c>
      <c r="B115" s="87" t="s">
        <v>50</v>
      </c>
      <c r="C115" s="80">
        <f t="shared" ref="C115:E115" si="26">C116</f>
        <v>745.15</v>
      </c>
      <c r="D115" s="80">
        <f t="shared" si="26"/>
        <v>741.56</v>
      </c>
      <c r="E115" s="80">
        <f t="shared" si="26"/>
        <v>790.81</v>
      </c>
      <c r="F115" s="289">
        <f t="shared" si="22"/>
        <v>106.12762531034019</v>
      </c>
      <c r="G115" s="279">
        <f t="shared" si="25"/>
        <v>106.64140460650519</v>
      </c>
    </row>
    <row r="116" spans="1:9" s="24" customFormat="1" ht="15.6" x14ac:dyDescent="0.3">
      <c r="A116" s="64">
        <v>343</v>
      </c>
      <c r="B116" s="69" t="s">
        <v>51</v>
      </c>
      <c r="C116" s="81">
        <f t="shared" ref="C116:E116" si="27">C117+C118</f>
        <v>745.15</v>
      </c>
      <c r="D116" s="81">
        <f t="shared" si="27"/>
        <v>741.56</v>
      </c>
      <c r="E116" s="81">
        <f t="shared" si="27"/>
        <v>790.81</v>
      </c>
      <c r="F116" s="289">
        <f t="shared" si="22"/>
        <v>106.12762531034019</v>
      </c>
      <c r="G116" s="279">
        <f t="shared" si="25"/>
        <v>106.64140460650519</v>
      </c>
    </row>
    <row r="117" spans="1:9" s="32" customFormat="1" ht="15.6" x14ac:dyDescent="0.3">
      <c r="A117" s="82">
        <v>34311</v>
      </c>
      <c r="B117" s="83" t="s">
        <v>74</v>
      </c>
      <c r="C117" s="79">
        <v>743</v>
      </c>
      <c r="D117" s="79">
        <v>721.56</v>
      </c>
      <c r="E117" s="79">
        <v>789.25</v>
      </c>
      <c r="F117" s="79">
        <f t="shared" si="22"/>
        <v>106.22476446837146</v>
      </c>
      <c r="G117" s="280">
        <f t="shared" si="25"/>
        <v>109.38106325184324</v>
      </c>
      <c r="I117" s="34"/>
    </row>
    <row r="118" spans="1:9" ht="15.6" x14ac:dyDescent="0.3">
      <c r="A118" s="67">
        <v>34339</v>
      </c>
      <c r="B118" s="84" t="s">
        <v>52</v>
      </c>
      <c r="C118" s="79">
        <v>2.15</v>
      </c>
      <c r="D118" s="79">
        <v>20</v>
      </c>
      <c r="E118" s="79">
        <v>1.56</v>
      </c>
      <c r="F118" s="79">
        <f t="shared" si="22"/>
        <v>72.558139534883722</v>
      </c>
      <c r="G118" s="280">
        <f t="shared" si="25"/>
        <v>7.8</v>
      </c>
    </row>
    <row r="119" spans="1:9" ht="31.2" x14ac:dyDescent="0.3">
      <c r="A119" s="65">
        <v>37</v>
      </c>
      <c r="B119" s="87" t="s">
        <v>70</v>
      </c>
      <c r="C119" s="80">
        <f t="shared" ref="C119:E119" si="28">C120</f>
        <v>11377.67</v>
      </c>
      <c r="D119" s="80">
        <f t="shared" si="28"/>
        <v>14753.94</v>
      </c>
      <c r="E119" s="80">
        <f t="shared" si="28"/>
        <v>14649.91</v>
      </c>
      <c r="F119" s="289">
        <f t="shared" si="22"/>
        <v>128.7601943104344</v>
      </c>
      <c r="G119" s="279">
        <f t="shared" si="25"/>
        <v>99.294900209706697</v>
      </c>
    </row>
    <row r="120" spans="1:9" s="24" customFormat="1" ht="31.2" x14ac:dyDescent="0.3">
      <c r="A120" s="64">
        <v>372</v>
      </c>
      <c r="B120" s="69" t="s">
        <v>64</v>
      </c>
      <c r="C120" s="81">
        <f>SUM(C121:C123)</f>
        <v>11377.67</v>
      </c>
      <c r="D120" s="81">
        <f>SUM(D121:D123)</f>
        <v>14753.94</v>
      </c>
      <c r="E120" s="81">
        <f t="shared" ref="E120" si="29">SUM(E121:E123)</f>
        <v>14649.91</v>
      </c>
      <c r="F120" s="289">
        <f t="shared" si="22"/>
        <v>128.7601943104344</v>
      </c>
      <c r="G120" s="279">
        <f t="shared" si="25"/>
        <v>99.294900209706697</v>
      </c>
    </row>
    <row r="121" spans="1:9" s="24" customFormat="1" ht="15.6" x14ac:dyDescent="0.3">
      <c r="A121" s="67">
        <v>37213</v>
      </c>
      <c r="B121" s="84" t="s">
        <v>204</v>
      </c>
      <c r="C121" s="85">
        <v>0</v>
      </c>
      <c r="D121" s="85">
        <v>300</v>
      </c>
      <c r="E121" s="151">
        <v>300</v>
      </c>
      <c r="F121" s="79">
        <v>0</v>
      </c>
      <c r="G121" s="280">
        <f t="shared" si="25"/>
        <v>100</v>
      </c>
    </row>
    <row r="122" spans="1:9" s="24" customFormat="1" ht="15.6" x14ac:dyDescent="0.3">
      <c r="A122" s="67">
        <v>37219</v>
      </c>
      <c r="B122" s="84" t="s">
        <v>196</v>
      </c>
      <c r="C122" s="85">
        <v>0</v>
      </c>
      <c r="D122" s="85">
        <v>953.94</v>
      </c>
      <c r="E122" s="151">
        <v>917.1</v>
      </c>
      <c r="F122" s="79">
        <v>0</v>
      </c>
      <c r="G122" s="280">
        <f t="shared" si="25"/>
        <v>96.138121894458777</v>
      </c>
    </row>
    <row r="123" spans="1:9" ht="15.6" x14ac:dyDescent="0.3">
      <c r="A123" s="67">
        <v>37229</v>
      </c>
      <c r="B123" s="84" t="s">
        <v>65</v>
      </c>
      <c r="C123" s="79">
        <v>11377.67</v>
      </c>
      <c r="D123" s="79">
        <v>13500</v>
      </c>
      <c r="E123" s="79">
        <v>13432.81</v>
      </c>
      <c r="F123" s="79">
        <f t="shared" ref="F123:F126" si="30">E123/C123*100</f>
        <v>118.06292501012949</v>
      </c>
      <c r="G123" s="280">
        <f t="shared" si="25"/>
        <v>99.502296296296294</v>
      </c>
    </row>
    <row r="124" spans="1:9" s="96" customFormat="1" ht="15.6" x14ac:dyDescent="0.3">
      <c r="A124" s="65">
        <v>38</v>
      </c>
      <c r="B124" s="87" t="s">
        <v>151</v>
      </c>
      <c r="C124" s="95">
        <f>C125</f>
        <v>624.97</v>
      </c>
      <c r="D124" s="95">
        <f>D125</f>
        <v>576</v>
      </c>
      <c r="E124" s="95">
        <f t="shared" ref="E124:E125" si="31">E125</f>
        <v>576</v>
      </c>
      <c r="F124" s="289">
        <f t="shared" si="30"/>
        <v>92.164423892346832</v>
      </c>
      <c r="G124" s="279">
        <f t="shared" si="25"/>
        <v>100</v>
      </c>
    </row>
    <row r="125" spans="1:9" s="24" customFormat="1" ht="15.6" x14ac:dyDescent="0.3">
      <c r="A125" s="64">
        <v>381</v>
      </c>
      <c r="B125" s="69" t="s">
        <v>39</v>
      </c>
      <c r="C125" s="94">
        <f>C126</f>
        <v>624.97</v>
      </c>
      <c r="D125" s="94">
        <f>D126</f>
        <v>576</v>
      </c>
      <c r="E125" s="94">
        <f t="shared" si="31"/>
        <v>576</v>
      </c>
      <c r="F125" s="289">
        <f t="shared" si="30"/>
        <v>92.164423892346832</v>
      </c>
      <c r="G125" s="279">
        <f t="shared" si="25"/>
        <v>100</v>
      </c>
    </row>
    <row r="126" spans="1:9" ht="15.6" x14ac:dyDescent="0.3">
      <c r="A126" s="67">
        <v>38129</v>
      </c>
      <c r="B126" s="84" t="s">
        <v>152</v>
      </c>
      <c r="C126" s="92">
        <v>624.97</v>
      </c>
      <c r="D126" s="92">
        <v>576</v>
      </c>
      <c r="E126" s="92">
        <v>576</v>
      </c>
      <c r="F126" s="79">
        <f t="shared" si="30"/>
        <v>92.164423892346832</v>
      </c>
      <c r="G126" s="280">
        <f t="shared" si="25"/>
        <v>100</v>
      </c>
    </row>
    <row r="127" spans="1:9" ht="15.6" x14ac:dyDescent="0.3">
      <c r="A127" s="90">
        <v>4</v>
      </c>
      <c r="B127" s="72" t="s">
        <v>12</v>
      </c>
      <c r="C127" s="91">
        <f t="shared" ref="C127:E127" si="32">C128</f>
        <v>1148.69</v>
      </c>
      <c r="D127" s="91">
        <f t="shared" si="32"/>
        <v>5768.89</v>
      </c>
      <c r="E127" s="91">
        <f t="shared" si="32"/>
        <v>4290.53</v>
      </c>
      <c r="F127" s="91">
        <f>E127/C127*100</f>
        <v>373.51504757593432</v>
      </c>
      <c r="G127" s="278">
        <f t="shared" si="25"/>
        <v>74.373579666105599</v>
      </c>
    </row>
    <row r="128" spans="1:9" ht="31.2" x14ac:dyDescent="0.3">
      <c r="A128" s="76">
        <v>42</v>
      </c>
      <c r="B128" s="89" t="s">
        <v>23</v>
      </c>
      <c r="C128" s="77">
        <f t="shared" ref="C128:D128" si="33">C131+C135</f>
        <v>1148.69</v>
      </c>
      <c r="D128" s="77">
        <f t="shared" si="33"/>
        <v>5768.89</v>
      </c>
      <c r="E128" s="77">
        <f>E129+E131+E135</f>
        <v>4290.53</v>
      </c>
      <c r="F128" s="78">
        <f>E128/C128*100</f>
        <v>373.51504757593432</v>
      </c>
      <c r="G128" s="279">
        <f t="shared" si="25"/>
        <v>74.373579666105599</v>
      </c>
    </row>
    <row r="129" spans="1:7" s="24" customFormat="1" ht="15.6" x14ac:dyDescent="0.3">
      <c r="A129" s="58">
        <v>421</v>
      </c>
      <c r="B129" s="88" t="s">
        <v>60</v>
      </c>
      <c r="C129" s="78">
        <f>SUM(C130:C130)</f>
        <v>0</v>
      </c>
      <c r="D129" s="78">
        <f>SUM(D130:D130)</f>
        <v>0</v>
      </c>
      <c r="E129" s="78">
        <f t="shared" ref="E129" si="34">SUM(E130:E130)</f>
        <v>0</v>
      </c>
      <c r="F129" s="78">
        <v>0</v>
      </c>
      <c r="G129" s="279">
        <v>0</v>
      </c>
    </row>
    <row r="130" spans="1:7" ht="15.6" x14ac:dyDescent="0.3">
      <c r="A130" s="60">
        <v>42149</v>
      </c>
      <c r="B130" s="71" t="s">
        <v>61</v>
      </c>
      <c r="C130" s="79">
        <v>0</v>
      </c>
      <c r="D130" s="79">
        <v>0</v>
      </c>
      <c r="E130" s="79">
        <v>0</v>
      </c>
      <c r="F130" s="144">
        <v>0</v>
      </c>
      <c r="G130" s="280">
        <v>0</v>
      </c>
    </row>
    <row r="131" spans="1:7" s="24" customFormat="1" ht="15.6" x14ac:dyDescent="0.3">
      <c r="A131" s="58">
        <v>422</v>
      </c>
      <c r="B131" s="88" t="s">
        <v>60</v>
      </c>
      <c r="C131" s="78">
        <f t="shared" ref="C131:D131" si="35">SUM(C132:C134)</f>
        <v>392.01</v>
      </c>
      <c r="D131" s="78">
        <f t="shared" si="35"/>
        <v>4429</v>
      </c>
      <c r="E131" s="78">
        <f>SUM(E132:E134)</f>
        <v>3432.19</v>
      </c>
      <c r="F131" s="78">
        <f t="shared" ref="F131:F136" si="36">E131/C131*100</f>
        <v>875.5363383587154</v>
      </c>
      <c r="G131" s="279">
        <f t="shared" si="25"/>
        <v>77.493565138857534</v>
      </c>
    </row>
    <row r="132" spans="1:7" s="22" customFormat="1" ht="15.6" x14ac:dyDescent="0.3">
      <c r="A132" s="60">
        <v>42211</v>
      </c>
      <c r="B132" s="71" t="s">
        <v>350</v>
      </c>
      <c r="C132" s="144">
        <v>0</v>
      </c>
      <c r="D132" s="144">
        <v>0</v>
      </c>
      <c r="E132" s="144">
        <v>2286.94</v>
      </c>
      <c r="F132" s="144">
        <v>0</v>
      </c>
      <c r="G132" s="280">
        <v>0</v>
      </c>
    </row>
    <row r="133" spans="1:7" s="22" customFormat="1" ht="15.6" x14ac:dyDescent="0.3">
      <c r="A133" s="60">
        <v>42212</v>
      </c>
      <c r="B133" s="71" t="s">
        <v>335</v>
      </c>
      <c r="C133" s="144">
        <v>0</v>
      </c>
      <c r="D133" s="144">
        <v>0</v>
      </c>
      <c r="E133" s="144">
        <v>545.25</v>
      </c>
      <c r="F133" s="144">
        <v>0</v>
      </c>
      <c r="G133" s="280">
        <v>0</v>
      </c>
    </row>
    <row r="134" spans="1:7" ht="15.6" x14ac:dyDescent="0.3">
      <c r="A134" s="60">
        <v>42273</v>
      </c>
      <c r="B134" s="71" t="s">
        <v>61</v>
      </c>
      <c r="C134" s="79">
        <v>392.01</v>
      </c>
      <c r="D134" s="79">
        <v>4429</v>
      </c>
      <c r="E134" s="79">
        <v>600</v>
      </c>
      <c r="F134" s="144">
        <f t="shared" si="36"/>
        <v>153.05731996632738</v>
      </c>
      <c r="G134" s="280">
        <f t="shared" si="25"/>
        <v>13.547076089410703</v>
      </c>
    </row>
    <row r="135" spans="1:7" s="24" customFormat="1" ht="31.2" x14ac:dyDescent="0.3">
      <c r="A135" s="58">
        <v>424</v>
      </c>
      <c r="B135" s="88" t="s">
        <v>62</v>
      </c>
      <c r="C135" s="78">
        <f t="shared" ref="C135:E135" si="37">C136</f>
        <v>756.68</v>
      </c>
      <c r="D135" s="78">
        <f t="shared" si="37"/>
        <v>1339.89</v>
      </c>
      <c r="E135" s="78">
        <f t="shared" si="37"/>
        <v>858.34</v>
      </c>
      <c r="F135" s="78">
        <f t="shared" si="36"/>
        <v>113.43500555056301</v>
      </c>
      <c r="G135" s="279">
        <f t="shared" si="25"/>
        <v>64.060482576927953</v>
      </c>
    </row>
    <row r="136" spans="1:7" ht="15.6" x14ac:dyDescent="0.3">
      <c r="A136" s="60">
        <v>42411</v>
      </c>
      <c r="B136" s="71" t="s">
        <v>63</v>
      </c>
      <c r="C136" s="79">
        <v>756.68</v>
      </c>
      <c r="D136" s="79">
        <v>1339.89</v>
      </c>
      <c r="E136" s="79">
        <v>858.34</v>
      </c>
      <c r="F136" s="144">
        <f t="shared" si="36"/>
        <v>113.43500555056301</v>
      </c>
      <c r="G136" s="280">
        <f t="shared" si="25"/>
        <v>64.060482576927953</v>
      </c>
    </row>
    <row r="137" spans="1:7" ht="15.6" x14ac:dyDescent="0.3">
      <c r="A137" s="281"/>
      <c r="B137" s="282"/>
      <c r="C137" s="283"/>
      <c r="D137" s="283"/>
      <c r="E137" s="283"/>
      <c r="F137" s="283"/>
      <c r="G137" s="284"/>
    </row>
    <row r="138" spans="1:7" ht="15.6" x14ac:dyDescent="0.3">
      <c r="A138" s="281"/>
      <c r="B138" s="282"/>
      <c r="C138" s="283"/>
      <c r="D138" s="283"/>
      <c r="E138" s="283"/>
      <c r="F138" s="283"/>
      <c r="G138" s="284"/>
    </row>
    <row r="139" spans="1:7" ht="15.6" x14ac:dyDescent="0.3">
      <c r="A139" s="281"/>
      <c r="B139" s="282"/>
      <c r="C139" s="283"/>
      <c r="D139" s="283"/>
      <c r="E139" s="283"/>
      <c r="F139" s="283"/>
      <c r="G139" s="284"/>
    </row>
    <row r="140" spans="1:7" ht="15.6" x14ac:dyDescent="0.3">
      <c r="A140" s="281"/>
      <c r="B140" s="282"/>
      <c r="C140" s="283"/>
      <c r="D140" s="283"/>
      <c r="E140" s="283"/>
      <c r="F140" s="283"/>
      <c r="G140" s="284"/>
    </row>
    <row r="141" spans="1:7" ht="16.2" thickBot="1" x14ac:dyDescent="0.35">
      <c r="A141" s="327" t="s">
        <v>259</v>
      </c>
      <c r="B141" s="327"/>
      <c r="C141" s="327"/>
      <c r="D141" s="327"/>
      <c r="E141" s="327"/>
      <c r="F141" s="222"/>
    </row>
    <row r="142" spans="1:7" ht="31.8" thickBot="1" x14ac:dyDescent="0.35">
      <c r="A142" s="93" t="s">
        <v>258</v>
      </c>
      <c r="B142" s="55" t="s">
        <v>9</v>
      </c>
      <c r="C142" s="54" t="s">
        <v>329</v>
      </c>
      <c r="D142" s="54" t="s">
        <v>327</v>
      </c>
      <c r="E142" s="54" t="s">
        <v>328</v>
      </c>
      <c r="F142" s="247" t="s">
        <v>336</v>
      </c>
      <c r="G142" s="247" t="s">
        <v>336</v>
      </c>
    </row>
    <row r="143" spans="1:7" s="180" customFormat="1" ht="13.8" customHeight="1" x14ac:dyDescent="0.2">
      <c r="A143" s="179">
        <v>1</v>
      </c>
      <c r="B143" s="179">
        <v>2</v>
      </c>
      <c r="C143" s="179">
        <v>3</v>
      </c>
      <c r="D143" s="179">
        <v>4</v>
      </c>
      <c r="E143" s="179">
        <v>5</v>
      </c>
      <c r="F143" s="179" t="s">
        <v>354</v>
      </c>
      <c r="G143" s="179" t="s">
        <v>355</v>
      </c>
    </row>
    <row r="144" spans="1:7" x14ac:dyDescent="0.3">
      <c r="A144" s="123"/>
      <c r="B144" s="123" t="s">
        <v>0</v>
      </c>
      <c r="C144" s="125">
        <f t="shared" ref="C144:D144" si="38">C146+C147+C149+C151+C154+C157+C159+C160+C161+C163</f>
        <v>994295.89</v>
      </c>
      <c r="D144" s="125">
        <f>D146+D147+D149+D151+D154+D157+D159+D160+D161+D163</f>
        <v>1431330.4100000001</v>
      </c>
      <c r="E144" s="125">
        <f>E146+E147+E149+E151+E154+E157+E159+E160+E161+E163</f>
        <v>1292437.0799999998</v>
      </c>
      <c r="F144" s="125">
        <f>E144/C144*100</f>
        <v>129.98515763753181</v>
      </c>
      <c r="G144" s="255">
        <f>E144/D144*100</f>
        <v>90.296207707904415</v>
      </c>
    </row>
    <row r="145" spans="1:7" x14ac:dyDescent="0.3">
      <c r="A145" s="123">
        <v>1</v>
      </c>
      <c r="B145" s="123" t="s">
        <v>107</v>
      </c>
      <c r="C145" s="99"/>
      <c r="D145" s="99"/>
      <c r="E145" s="99"/>
      <c r="F145" s="125"/>
      <c r="G145" s="256"/>
    </row>
    <row r="146" spans="1:7" x14ac:dyDescent="0.3">
      <c r="A146" s="101" t="s">
        <v>263</v>
      </c>
      <c r="B146" s="101" t="s">
        <v>265</v>
      </c>
      <c r="C146" s="102">
        <v>29186.55</v>
      </c>
      <c r="D146" s="102">
        <v>208245.83</v>
      </c>
      <c r="E146" s="102">
        <v>88226.86</v>
      </c>
      <c r="F146" s="291">
        <f t="shared" ref="F146:F164" si="39">E146/C146*100</f>
        <v>302.28601873123068</v>
      </c>
      <c r="G146" s="256">
        <f t="shared" ref="G146:G165" si="40">E146/D146*100</f>
        <v>42.366687486611383</v>
      </c>
    </row>
    <row r="147" spans="1:7" x14ac:dyDescent="0.3">
      <c r="A147" s="106" t="s">
        <v>297</v>
      </c>
      <c r="B147" s="103" t="s">
        <v>266</v>
      </c>
      <c r="C147" s="104">
        <v>31989</v>
      </c>
      <c r="D147" s="104">
        <v>48166.17</v>
      </c>
      <c r="E147" s="104">
        <v>48166.17</v>
      </c>
      <c r="F147" s="291">
        <f t="shared" si="39"/>
        <v>150.57104004501548</v>
      </c>
      <c r="G147" s="256">
        <f t="shared" si="40"/>
        <v>100</v>
      </c>
    </row>
    <row r="148" spans="1:7" x14ac:dyDescent="0.3">
      <c r="A148" s="124">
        <v>6</v>
      </c>
      <c r="B148" s="124" t="s">
        <v>87</v>
      </c>
      <c r="C148" s="104"/>
      <c r="D148" s="104"/>
      <c r="E148" s="104"/>
      <c r="F148" s="291"/>
      <c r="G148" s="256"/>
    </row>
    <row r="149" spans="1:7" x14ac:dyDescent="0.3">
      <c r="A149" s="106" t="s">
        <v>276</v>
      </c>
      <c r="B149" s="106" t="s">
        <v>267</v>
      </c>
      <c r="C149" s="105">
        <v>3752.11</v>
      </c>
      <c r="D149" s="107">
        <v>4613.37</v>
      </c>
      <c r="E149" s="107">
        <v>4163.37</v>
      </c>
      <c r="F149" s="291">
        <f t="shared" si="39"/>
        <v>110.96076607562144</v>
      </c>
      <c r="G149" s="256">
        <f t="shared" si="40"/>
        <v>90.245742266499335</v>
      </c>
    </row>
    <row r="150" spans="1:7" x14ac:dyDescent="0.3">
      <c r="A150" s="124">
        <v>3</v>
      </c>
      <c r="B150" s="124" t="s">
        <v>85</v>
      </c>
      <c r="C150" s="104"/>
      <c r="D150" s="104"/>
      <c r="E150" s="104"/>
      <c r="F150" s="291"/>
      <c r="G150" s="256"/>
    </row>
    <row r="151" spans="1:7" x14ac:dyDescent="0.3">
      <c r="A151" s="106" t="s">
        <v>281</v>
      </c>
      <c r="B151" s="106" t="s">
        <v>108</v>
      </c>
      <c r="C151" s="105">
        <v>2019.67</v>
      </c>
      <c r="D151" s="107">
        <v>2538.89</v>
      </c>
      <c r="E151" s="107">
        <v>2270.5300000000002</v>
      </c>
      <c r="F151" s="291">
        <f t="shared" si="39"/>
        <v>112.42084102848486</v>
      </c>
      <c r="G151" s="256">
        <f t="shared" si="40"/>
        <v>89.430026507647057</v>
      </c>
    </row>
    <row r="152" spans="1:7" x14ac:dyDescent="0.3">
      <c r="A152" s="109"/>
      <c r="B152" s="108" t="s">
        <v>268</v>
      </c>
      <c r="C152" s="105">
        <v>1389.83</v>
      </c>
      <c r="D152" s="107">
        <v>11.11</v>
      </c>
      <c r="E152" s="107">
        <v>11.11</v>
      </c>
      <c r="F152" s="291">
        <f t="shared" si="39"/>
        <v>0.7993783412359784</v>
      </c>
      <c r="G152" s="256">
        <f t="shared" si="40"/>
        <v>100</v>
      </c>
    </row>
    <row r="153" spans="1:7" x14ac:dyDescent="0.3">
      <c r="A153" s="124">
        <v>4</v>
      </c>
      <c r="B153" s="124" t="s">
        <v>154</v>
      </c>
      <c r="C153" s="104"/>
      <c r="D153" s="104"/>
      <c r="E153" s="104"/>
      <c r="F153" s="291"/>
      <c r="G153" s="256"/>
    </row>
    <row r="154" spans="1:7" x14ac:dyDescent="0.3">
      <c r="A154" s="109" t="s">
        <v>275</v>
      </c>
      <c r="B154" s="109" t="s">
        <v>270</v>
      </c>
      <c r="C154" s="105">
        <v>11651.82</v>
      </c>
      <c r="D154" s="107">
        <v>11060</v>
      </c>
      <c r="E154" s="107">
        <v>10628.5</v>
      </c>
      <c r="F154" s="291">
        <f t="shared" si="39"/>
        <v>91.217509367635273</v>
      </c>
      <c r="G154" s="256">
        <f t="shared" si="40"/>
        <v>96.098553345388794</v>
      </c>
    </row>
    <row r="155" spans="1:7" x14ac:dyDescent="0.3">
      <c r="A155" s="108"/>
      <c r="B155" s="109" t="s">
        <v>269</v>
      </c>
      <c r="C155" s="105">
        <v>935.7</v>
      </c>
      <c r="D155" s="107">
        <v>0</v>
      </c>
      <c r="E155" s="107">
        <v>0</v>
      </c>
      <c r="F155" s="291">
        <f t="shared" si="39"/>
        <v>0</v>
      </c>
      <c r="G155" s="256">
        <v>0</v>
      </c>
    </row>
    <row r="156" spans="1:7" x14ac:dyDescent="0.3">
      <c r="A156" s="124">
        <v>5</v>
      </c>
      <c r="B156" s="124" t="s">
        <v>155</v>
      </c>
      <c r="C156" s="104"/>
      <c r="D156" s="104"/>
      <c r="E156" s="104"/>
      <c r="F156" s="291"/>
      <c r="G156" s="256"/>
    </row>
    <row r="157" spans="1:7" x14ac:dyDescent="0.3">
      <c r="A157" s="156" t="s">
        <v>274</v>
      </c>
      <c r="B157" s="109" t="s">
        <v>271</v>
      </c>
      <c r="C157" s="105">
        <v>911972.61</v>
      </c>
      <c r="D157" s="107">
        <v>1145060.3</v>
      </c>
      <c r="E157" s="107">
        <v>1131271.56</v>
      </c>
      <c r="F157" s="291">
        <f t="shared" si="39"/>
        <v>124.04665969079926</v>
      </c>
      <c r="G157" s="256">
        <f t="shared" si="40"/>
        <v>98.795806648785216</v>
      </c>
    </row>
    <row r="158" spans="1:7" x14ac:dyDescent="0.3">
      <c r="A158" s="140"/>
      <c r="B158" s="109" t="s">
        <v>272</v>
      </c>
      <c r="C158" s="105">
        <v>0</v>
      </c>
      <c r="D158" s="107">
        <v>-5466.3</v>
      </c>
      <c r="E158" s="107">
        <v>-5466.3</v>
      </c>
      <c r="F158" s="291">
        <v>0</v>
      </c>
      <c r="G158" s="256">
        <f t="shared" si="40"/>
        <v>100</v>
      </c>
    </row>
    <row r="159" spans="1:7" x14ac:dyDescent="0.3">
      <c r="A159" s="177" t="s">
        <v>295</v>
      </c>
      <c r="B159" s="108" t="s">
        <v>273</v>
      </c>
      <c r="C159" s="105">
        <v>3479.72</v>
      </c>
      <c r="D159" s="107">
        <v>11447.85</v>
      </c>
      <c r="E159" s="107">
        <v>7512.9</v>
      </c>
      <c r="F159" s="291">
        <f t="shared" si="39"/>
        <v>215.90530272550663</v>
      </c>
      <c r="G159" s="256">
        <f t="shared" si="40"/>
        <v>65.627170167323996</v>
      </c>
    </row>
    <row r="160" spans="1:7" x14ac:dyDescent="0.3">
      <c r="A160" s="156" t="s">
        <v>264</v>
      </c>
      <c r="B160" s="108" t="s">
        <v>271</v>
      </c>
      <c r="C160" s="105">
        <v>0</v>
      </c>
      <c r="D160" s="107">
        <v>0</v>
      </c>
      <c r="E160" s="107">
        <v>0</v>
      </c>
      <c r="F160" s="291">
        <v>0</v>
      </c>
      <c r="G160" s="256">
        <v>0</v>
      </c>
    </row>
    <row r="161" spans="1:7" x14ac:dyDescent="0.3">
      <c r="A161" s="156" t="s">
        <v>277</v>
      </c>
      <c r="B161" s="108" t="s">
        <v>278</v>
      </c>
      <c r="C161" s="105">
        <v>0</v>
      </c>
      <c r="D161" s="107">
        <v>0</v>
      </c>
      <c r="E161" s="107">
        <v>0</v>
      </c>
      <c r="F161" s="291">
        <v>0</v>
      </c>
      <c r="G161" s="256">
        <v>0</v>
      </c>
    </row>
    <row r="162" spans="1:7" x14ac:dyDescent="0.3">
      <c r="A162" s="157">
        <v>7</v>
      </c>
      <c r="B162" s="124" t="s">
        <v>158</v>
      </c>
      <c r="C162" s="104"/>
      <c r="D162" s="104"/>
      <c r="E162" s="104"/>
      <c r="F162" s="291"/>
      <c r="G162" s="256"/>
    </row>
    <row r="163" spans="1:7" x14ac:dyDescent="0.3">
      <c r="A163" s="156" t="s">
        <v>279</v>
      </c>
      <c r="B163" s="109" t="s">
        <v>139</v>
      </c>
      <c r="C163" s="105">
        <v>244.41</v>
      </c>
      <c r="D163" s="107">
        <v>198</v>
      </c>
      <c r="E163" s="107">
        <v>197.19</v>
      </c>
      <c r="F163" s="291">
        <f t="shared" si="39"/>
        <v>80.680004909782738</v>
      </c>
      <c r="G163" s="256">
        <f t="shared" si="40"/>
        <v>99.590909090909079</v>
      </c>
    </row>
    <row r="164" spans="1:7" x14ac:dyDescent="0.3">
      <c r="A164" s="140"/>
      <c r="B164" s="106" t="s">
        <v>280</v>
      </c>
      <c r="C164" s="105">
        <v>3616.14</v>
      </c>
      <c r="D164" s="107">
        <v>3860.55</v>
      </c>
      <c r="E164" s="107">
        <v>3860.55</v>
      </c>
      <c r="F164" s="291">
        <f t="shared" si="39"/>
        <v>106.75886442449685</v>
      </c>
      <c r="G164" s="256">
        <f t="shared" si="40"/>
        <v>100</v>
      </c>
    </row>
    <row r="165" spans="1:7" ht="15" thickBot="1" x14ac:dyDescent="0.35">
      <c r="A165" s="140"/>
      <c r="B165" s="111" t="s">
        <v>160</v>
      </c>
      <c r="C165" s="112">
        <f t="shared" ref="C165:D165" si="41">C152+C155+C158+C164</f>
        <v>5941.67</v>
      </c>
      <c r="D165" s="112">
        <f t="shared" si="41"/>
        <v>-1594.6400000000003</v>
      </c>
      <c r="E165" s="112">
        <f>E152+E155+E158+E164</f>
        <v>-1594.6400000000003</v>
      </c>
      <c r="F165" s="125">
        <v>0</v>
      </c>
      <c r="G165" s="255">
        <f t="shared" si="40"/>
        <v>100</v>
      </c>
    </row>
    <row r="166" spans="1:7" ht="45" customHeight="1" thickBot="1" x14ac:dyDescent="0.35">
      <c r="A166" s="178" t="s">
        <v>258</v>
      </c>
      <c r="B166" s="54" t="s">
        <v>9</v>
      </c>
      <c r="C166" s="54" t="s">
        <v>329</v>
      </c>
      <c r="D166" s="54" t="s">
        <v>327</v>
      </c>
      <c r="E166" s="54" t="s">
        <v>328</v>
      </c>
      <c r="F166" s="247" t="s">
        <v>336</v>
      </c>
      <c r="G166" s="247" t="s">
        <v>336</v>
      </c>
    </row>
    <row r="167" spans="1:7" s="180" customFormat="1" ht="14.4" customHeight="1" x14ac:dyDescent="0.2">
      <c r="A167" s="179">
        <v>1</v>
      </c>
      <c r="B167" s="179">
        <v>2</v>
      </c>
      <c r="C167" s="179">
        <v>3</v>
      </c>
      <c r="D167" s="179">
        <v>4</v>
      </c>
      <c r="E167" s="179">
        <v>5</v>
      </c>
      <c r="F167" s="179" t="s">
        <v>354</v>
      </c>
      <c r="G167" s="179" t="s">
        <v>355</v>
      </c>
    </row>
    <row r="168" spans="1:7" x14ac:dyDescent="0.3">
      <c r="A168" s="123"/>
      <c r="B168" s="123" t="s">
        <v>173</v>
      </c>
      <c r="C168" s="125">
        <f>C170+C171+C173+C175+C177+C179+C180+C184</f>
        <v>1001832.2</v>
      </c>
      <c r="D168" s="125">
        <f t="shared" ref="D168" si="42">D170+D171+D173+D175+D177+D179+D180+D184</f>
        <v>1429735.7700000003</v>
      </c>
      <c r="E168" s="125">
        <f>E170+E171+E173+E175+E177+E179+E180+E181+E182+E184</f>
        <v>1286809.1399999999</v>
      </c>
      <c r="F168" s="292">
        <f>E167:E168/C168*100</f>
        <v>128.44557601562417</v>
      </c>
      <c r="G168" s="255">
        <f>E168/D168*100</f>
        <v>90.003283613726722</v>
      </c>
    </row>
    <row r="169" spans="1:7" x14ac:dyDescent="0.3">
      <c r="A169" s="123">
        <v>1</v>
      </c>
      <c r="B169" s="123" t="s">
        <v>207</v>
      </c>
      <c r="C169" s="99"/>
      <c r="D169" s="99"/>
      <c r="E169" s="99"/>
      <c r="F169" s="291"/>
      <c r="G169" s="256"/>
    </row>
    <row r="170" spans="1:7" x14ac:dyDescent="0.3">
      <c r="A170" s="101" t="s">
        <v>263</v>
      </c>
      <c r="B170" s="101" t="s">
        <v>265</v>
      </c>
      <c r="C170" s="102">
        <v>29186.55</v>
      </c>
      <c r="D170" s="102">
        <v>208245.83</v>
      </c>
      <c r="E170" s="102">
        <v>88226.86</v>
      </c>
      <c r="F170" s="291">
        <f t="shared" ref="F170:F180" si="43">E169:E170/C170*100</f>
        <v>302.28601873123068</v>
      </c>
      <c r="G170" s="256">
        <f t="shared" ref="G170:G184" si="44">E170/D170*100</f>
        <v>42.366687486611383</v>
      </c>
    </row>
    <row r="171" spans="1:7" x14ac:dyDescent="0.3">
      <c r="A171" s="106" t="s">
        <v>297</v>
      </c>
      <c r="B171" s="103" t="s">
        <v>266</v>
      </c>
      <c r="C171" s="104">
        <v>31989</v>
      </c>
      <c r="D171" s="104">
        <v>48166.17</v>
      </c>
      <c r="E171" s="104">
        <v>48166.17</v>
      </c>
      <c r="F171" s="291">
        <f t="shared" si="43"/>
        <v>150.57104004501548</v>
      </c>
      <c r="G171" s="256">
        <f t="shared" si="44"/>
        <v>100</v>
      </c>
    </row>
    <row r="172" spans="1:7" x14ac:dyDescent="0.3">
      <c r="A172" s="124">
        <v>6</v>
      </c>
      <c r="B172" s="124" t="s">
        <v>87</v>
      </c>
      <c r="C172" s="104"/>
      <c r="D172" s="104"/>
      <c r="E172" s="104"/>
      <c r="F172" s="291"/>
      <c r="G172" s="256"/>
    </row>
    <row r="173" spans="1:7" x14ac:dyDescent="0.3">
      <c r="A173" s="106" t="s">
        <v>276</v>
      </c>
      <c r="B173" s="106" t="s">
        <v>267</v>
      </c>
      <c r="C173" s="105">
        <v>3752.11</v>
      </c>
      <c r="D173" s="107">
        <v>4613.37</v>
      </c>
      <c r="E173" s="107">
        <v>4163.37</v>
      </c>
      <c r="F173" s="291">
        <f t="shared" si="43"/>
        <v>110.96076607562144</v>
      </c>
      <c r="G173" s="256">
        <f t="shared" si="44"/>
        <v>90.245742266499335</v>
      </c>
    </row>
    <row r="174" spans="1:7" x14ac:dyDescent="0.3">
      <c r="A174" s="124">
        <v>3</v>
      </c>
      <c r="B174" s="124" t="s">
        <v>85</v>
      </c>
      <c r="C174" s="104"/>
      <c r="D174" s="104"/>
      <c r="E174" s="104"/>
      <c r="F174" s="291"/>
      <c r="G174" s="256"/>
    </row>
    <row r="175" spans="1:7" x14ac:dyDescent="0.3">
      <c r="A175" s="106" t="s">
        <v>281</v>
      </c>
      <c r="B175" s="106" t="s">
        <v>108</v>
      </c>
      <c r="C175" s="105">
        <v>3398.39</v>
      </c>
      <c r="D175" s="107">
        <v>2550</v>
      </c>
      <c r="E175" s="107">
        <v>2281.64</v>
      </c>
      <c r="F175" s="291">
        <f t="shared" si="43"/>
        <v>67.138851044170906</v>
      </c>
      <c r="G175" s="256">
        <f t="shared" si="44"/>
        <v>89.476078431372542</v>
      </c>
    </row>
    <row r="176" spans="1:7" x14ac:dyDescent="0.3">
      <c r="A176" s="124">
        <v>4</v>
      </c>
      <c r="B176" s="124" t="s">
        <v>154</v>
      </c>
      <c r="C176" s="104"/>
      <c r="D176" s="104"/>
      <c r="E176" s="104"/>
      <c r="F176" s="291"/>
      <c r="G176" s="256"/>
    </row>
    <row r="177" spans="1:8" x14ac:dyDescent="0.3">
      <c r="A177" s="109" t="s">
        <v>275</v>
      </c>
      <c r="B177" s="109" t="s">
        <v>270</v>
      </c>
      <c r="C177" s="105">
        <v>12587.52</v>
      </c>
      <c r="D177" s="107">
        <v>11060</v>
      </c>
      <c r="E177" s="107">
        <v>10032.879999999999</v>
      </c>
      <c r="F177" s="291">
        <f t="shared" si="43"/>
        <v>79.704977628635348</v>
      </c>
      <c r="G177" s="256">
        <f t="shared" si="44"/>
        <v>90.713200723327304</v>
      </c>
    </row>
    <row r="178" spans="1:8" x14ac:dyDescent="0.3">
      <c r="A178" s="124">
        <v>5</v>
      </c>
      <c r="B178" s="124" t="s">
        <v>155</v>
      </c>
      <c r="C178" s="104"/>
      <c r="D178" s="104"/>
      <c r="E178" s="104"/>
      <c r="F178" s="291"/>
      <c r="G178" s="256"/>
    </row>
    <row r="179" spans="1:8" x14ac:dyDescent="0.3">
      <c r="A179" s="108" t="s">
        <v>274</v>
      </c>
      <c r="B179" s="109" t="s">
        <v>156</v>
      </c>
      <c r="C179" s="105">
        <v>917438.91</v>
      </c>
      <c r="D179" s="107">
        <v>1139594</v>
      </c>
      <c r="E179" s="107">
        <v>1126425.32</v>
      </c>
      <c r="F179" s="291">
        <f t="shared" si="43"/>
        <v>122.7793270725786</v>
      </c>
      <c r="G179" s="256">
        <f t="shared" si="44"/>
        <v>98.844441090423445</v>
      </c>
    </row>
    <row r="180" spans="1:8" x14ac:dyDescent="0.3">
      <c r="A180" s="140" t="s">
        <v>295</v>
      </c>
      <c r="B180" s="108" t="s">
        <v>157</v>
      </c>
      <c r="C180" s="105">
        <v>3479.72</v>
      </c>
      <c r="D180" s="107">
        <v>11447.85</v>
      </c>
      <c r="E180" s="107">
        <v>7512.9</v>
      </c>
      <c r="F180" s="291">
        <f t="shared" si="43"/>
        <v>215.90530272550663</v>
      </c>
      <c r="G180" s="256">
        <f t="shared" si="44"/>
        <v>65.627170167323996</v>
      </c>
    </row>
    <row r="181" spans="1:8" x14ac:dyDescent="0.3">
      <c r="A181" s="156" t="s">
        <v>264</v>
      </c>
      <c r="B181" s="108" t="s">
        <v>271</v>
      </c>
      <c r="C181" s="105">
        <v>0</v>
      </c>
      <c r="D181" s="107">
        <v>0</v>
      </c>
      <c r="E181" s="107">
        <v>0</v>
      </c>
      <c r="F181" s="291">
        <v>0</v>
      </c>
      <c r="G181" s="256">
        <v>0</v>
      </c>
    </row>
    <row r="182" spans="1:8" x14ac:dyDescent="0.3">
      <c r="A182" s="156" t="s">
        <v>277</v>
      </c>
      <c r="B182" s="108" t="s">
        <v>278</v>
      </c>
      <c r="C182" s="105">
        <v>0</v>
      </c>
      <c r="D182" s="107">
        <v>0</v>
      </c>
      <c r="E182" s="107">
        <v>0</v>
      </c>
      <c r="F182" s="291">
        <v>0</v>
      </c>
      <c r="G182" s="256">
        <v>0</v>
      </c>
    </row>
    <row r="183" spans="1:8" x14ac:dyDescent="0.3">
      <c r="A183" s="157">
        <v>7</v>
      </c>
      <c r="B183" s="124" t="s">
        <v>158</v>
      </c>
      <c r="C183" s="104"/>
      <c r="D183" s="104"/>
      <c r="E183" s="104"/>
      <c r="F183" s="291"/>
      <c r="G183" s="256"/>
    </row>
    <row r="184" spans="1:8" x14ac:dyDescent="0.3">
      <c r="A184" s="156" t="s">
        <v>279</v>
      </c>
      <c r="B184" s="109" t="s">
        <v>159</v>
      </c>
      <c r="C184" s="110">
        <v>0</v>
      </c>
      <c r="D184" s="110">
        <v>4058.55</v>
      </c>
      <c r="E184" s="110">
        <v>0</v>
      </c>
      <c r="F184" s="291">
        <v>0</v>
      </c>
      <c r="G184" s="256">
        <f t="shared" si="44"/>
        <v>0</v>
      </c>
    </row>
    <row r="185" spans="1:8" x14ac:dyDescent="0.3">
      <c r="A185" s="192"/>
      <c r="B185" s="159"/>
      <c r="C185" s="160"/>
      <c r="D185" s="160"/>
      <c r="E185" s="160"/>
      <c r="F185" s="160"/>
    </row>
    <row r="186" spans="1:8" x14ac:dyDescent="0.3">
      <c r="A186" s="192"/>
      <c r="B186" s="159"/>
      <c r="C186" s="160"/>
      <c r="D186" s="160"/>
      <c r="E186" s="160"/>
      <c r="F186" s="160"/>
    </row>
    <row r="187" spans="1:8" ht="15.6" x14ac:dyDescent="0.3">
      <c r="A187" s="326" t="s">
        <v>296</v>
      </c>
      <c r="B187" s="326"/>
      <c r="C187" s="326"/>
      <c r="D187" s="326"/>
      <c r="E187" s="326"/>
      <c r="F187" s="221"/>
      <c r="G187" s="40"/>
      <c r="H187" s="40"/>
    </row>
    <row r="188" spans="1:8" ht="15" thickBot="1" x14ac:dyDescent="0.35">
      <c r="A188" s="40"/>
      <c r="B188" s="159"/>
      <c r="C188" s="160"/>
      <c r="D188" s="160"/>
      <c r="E188" s="160"/>
      <c r="F188" s="160"/>
      <c r="G188" s="40"/>
      <c r="H188" s="40"/>
    </row>
    <row r="189" spans="1:8" ht="31.8" thickBot="1" x14ac:dyDescent="0.35">
      <c r="A189" s="93" t="s">
        <v>258</v>
      </c>
      <c r="B189" s="55" t="s">
        <v>9</v>
      </c>
      <c r="C189" s="54" t="s">
        <v>329</v>
      </c>
      <c r="D189" s="54" t="s">
        <v>327</v>
      </c>
      <c r="E189" s="54" t="s">
        <v>328</v>
      </c>
      <c r="F189" s="247" t="s">
        <v>336</v>
      </c>
      <c r="G189" s="247" t="s">
        <v>336</v>
      </c>
    </row>
    <row r="190" spans="1:8" s="180" customFormat="1" ht="10.199999999999999" x14ac:dyDescent="0.2">
      <c r="A190" s="266">
        <v>1</v>
      </c>
      <c r="B190" s="266">
        <v>2</v>
      </c>
      <c r="C190" s="266">
        <v>3</v>
      </c>
      <c r="D190" s="266">
        <v>4</v>
      </c>
      <c r="E190" s="266">
        <v>5</v>
      </c>
      <c r="F190" s="293" t="s">
        <v>354</v>
      </c>
      <c r="G190" s="267" t="s">
        <v>355</v>
      </c>
    </row>
    <row r="191" spans="1:8" x14ac:dyDescent="0.3">
      <c r="A191" s="140"/>
      <c r="B191" s="44" t="s">
        <v>13</v>
      </c>
      <c r="C191" s="45">
        <f t="shared" ref="C191" si="45">C192</f>
        <v>1000237.56</v>
      </c>
      <c r="D191" s="45">
        <f>D192+D197</f>
        <v>1429735.77</v>
      </c>
      <c r="E191" s="45">
        <f t="shared" ref="E191" si="46">E192+E197</f>
        <v>1286809.1400000001</v>
      </c>
      <c r="F191" s="250">
        <f>D191/C191*100</f>
        <v>142.93962026381013</v>
      </c>
      <c r="G191" s="250">
        <f>E191/D191*100</f>
        <v>90.003283613726765</v>
      </c>
    </row>
    <row r="192" spans="1:8" x14ac:dyDescent="0.3">
      <c r="A192" s="157">
        <v>9</v>
      </c>
      <c r="B192" s="35" t="s">
        <v>282</v>
      </c>
      <c r="C192" s="36">
        <f t="shared" ref="C192:E192" si="47">C193+C195</f>
        <v>1000237.56</v>
      </c>
      <c r="D192" s="36">
        <f t="shared" si="47"/>
        <v>1427047.15</v>
      </c>
      <c r="E192" s="36">
        <f t="shared" si="47"/>
        <v>1284120.52</v>
      </c>
      <c r="F192" s="147">
        <f t="shared" ref="F192:G199" si="48">D192/C192*100</f>
        <v>142.67082211949727</v>
      </c>
      <c r="G192" s="147">
        <f t="shared" si="48"/>
        <v>89.98444935754226</v>
      </c>
    </row>
    <row r="193" spans="1:7" x14ac:dyDescent="0.3">
      <c r="A193" s="157">
        <v>91</v>
      </c>
      <c r="B193" s="33" t="s">
        <v>283</v>
      </c>
      <c r="C193" s="21">
        <f t="shared" ref="C193:E193" si="49">C194</f>
        <v>971051.01</v>
      </c>
      <c r="D193" s="21">
        <f t="shared" si="49"/>
        <v>1221489.94</v>
      </c>
      <c r="E193" s="21">
        <f t="shared" si="49"/>
        <v>1198582.28</v>
      </c>
      <c r="F193" s="148">
        <f t="shared" si="48"/>
        <v>125.79050198403068</v>
      </c>
      <c r="G193" s="148">
        <f t="shared" si="48"/>
        <v>98.124613289897425</v>
      </c>
    </row>
    <row r="194" spans="1:7" x14ac:dyDescent="0.3">
      <c r="A194" s="158">
        <v>912</v>
      </c>
      <c r="B194" s="10" t="s">
        <v>284</v>
      </c>
      <c r="C194" s="23">
        <v>971051.01</v>
      </c>
      <c r="D194" s="23">
        <v>1221489.94</v>
      </c>
      <c r="E194" s="23">
        <v>1198582.28</v>
      </c>
      <c r="F194" s="149">
        <f t="shared" si="48"/>
        <v>125.79050198403068</v>
      </c>
      <c r="G194" s="149">
        <f t="shared" si="48"/>
        <v>98.124613289897425</v>
      </c>
    </row>
    <row r="195" spans="1:7" x14ac:dyDescent="0.3">
      <c r="A195" s="157">
        <v>98</v>
      </c>
      <c r="B195" s="9" t="s">
        <v>285</v>
      </c>
      <c r="C195" s="21">
        <f t="shared" ref="C195:E195" si="50">C196</f>
        <v>29186.55</v>
      </c>
      <c r="D195" s="21">
        <f t="shared" si="50"/>
        <v>205557.21</v>
      </c>
      <c r="E195" s="21">
        <f t="shared" si="50"/>
        <v>85538.240000000005</v>
      </c>
      <c r="F195" s="148">
        <f t="shared" si="48"/>
        <v>704.28745432399512</v>
      </c>
      <c r="G195" s="148">
        <f t="shared" si="48"/>
        <v>41.61286291052501</v>
      </c>
    </row>
    <row r="196" spans="1:7" x14ac:dyDescent="0.3">
      <c r="A196" s="158">
        <v>980</v>
      </c>
      <c r="B196" s="10" t="s">
        <v>285</v>
      </c>
      <c r="C196" s="23">
        <v>29186.55</v>
      </c>
      <c r="D196" s="23">
        <v>205557.21</v>
      </c>
      <c r="E196" s="23">
        <v>85538.240000000005</v>
      </c>
      <c r="F196" s="149">
        <f t="shared" si="48"/>
        <v>704.28745432399512</v>
      </c>
      <c r="G196" s="149">
        <f t="shared" si="48"/>
        <v>41.61286291052501</v>
      </c>
    </row>
    <row r="197" spans="1:7" x14ac:dyDescent="0.3">
      <c r="A197" s="157">
        <v>10</v>
      </c>
      <c r="B197" s="142" t="s">
        <v>286</v>
      </c>
      <c r="C197" s="142">
        <f>C198</f>
        <v>0</v>
      </c>
      <c r="D197" s="142">
        <f t="shared" ref="D197:E198" si="51">D198</f>
        <v>2688.62</v>
      </c>
      <c r="E197" s="147">
        <f t="shared" si="51"/>
        <v>2688.62</v>
      </c>
      <c r="F197" s="147">
        <v>0</v>
      </c>
      <c r="G197" s="147">
        <f t="shared" si="48"/>
        <v>100</v>
      </c>
    </row>
    <row r="198" spans="1:7" x14ac:dyDescent="0.3">
      <c r="A198" s="157">
        <v>109</v>
      </c>
      <c r="B198" s="143" t="s">
        <v>287</v>
      </c>
      <c r="C198" s="143">
        <f>C199</f>
        <v>0</v>
      </c>
      <c r="D198" s="143">
        <f t="shared" si="51"/>
        <v>2688.62</v>
      </c>
      <c r="E198" s="148">
        <f t="shared" si="51"/>
        <v>2688.62</v>
      </c>
      <c r="F198" s="148">
        <v>0</v>
      </c>
      <c r="G198" s="148">
        <f t="shared" si="48"/>
        <v>100</v>
      </c>
    </row>
    <row r="199" spans="1:7" x14ac:dyDescent="0.3">
      <c r="A199" s="158">
        <v>1090</v>
      </c>
      <c r="B199" s="140" t="s">
        <v>287</v>
      </c>
      <c r="C199" s="140">
        <v>0</v>
      </c>
      <c r="D199" s="140">
        <v>2688.62</v>
      </c>
      <c r="E199" s="149">
        <v>2688.62</v>
      </c>
      <c r="F199" s="149">
        <v>0</v>
      </c>
      <c r="G199" s="149">
        <f t="shared" si="48"/>
        <v>100</v>
      </c>
    </row>
  </sheetData>
  <mergeCells count="4">
    <mergeCell ref="A187:E187"/>
    <mergeCell ref="A141:E141"/>
    <mergeCell ref="A2:E2"/>
    <mergeCell ref="A4:E4"/>
  </mergeCells>
  <pageMargins left="0.7" right="0.7" top="0.75" bottom="0.75" header="0.3" footer="0.3"/>
  <pageSetup paperSize="9" scale="70" orientation="landscape" horizontalDpi="4294967293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topLeftCell="A29" workbookViewId="0">
      <selection activeCell="F32" sqref="F32"/>
    </sheetView>
  </sheetViews>
  <sheetFormatPr defaultRowHeight="14.4" x14ac:dyDescent="0.3"/>
  <cols>
    <col min="1" max="1" width="8.77734375" customWidth="1"/>
    <col min="2" max="2" width="42.77734375" customWidth="1"/>
    <col min="3" max="3" width="18.5546875" customWidth="1"/>
    <col min="4" max="4" width="17.44140625" customWidth="1"/>
    <col min="5" max="5" width="14.88671875" customWidth="1"/>
    <col min="6" max="6" width="16" customWidth="1"/>
    <col min="7" max="7" width="17.88671875" customWidth="1"/>
  </cols>
  <sheetData>
    <row r="1" spans="1:7" ht="15.6" x14ac:dyDescent="0.3">
      <c r="A1" s="161"/>
      <c r="B1" s="161"/>
      <c r="C1" s="161"/>
      <c r="D1" s="161"/>
      <c r="E1" s="161"/>
    </row>
    <row r="2" spans="1:7" ht="17.399999999999999" x14ac:dyDescent="0.3">
      <c r="A2" s="17"/>
      <c r="B2" s="17"/>
      <c r="C2" s="17"/>
      <c r="D2" s="17"/>
      <c r="E2" s="17"/>
    </row>
    <row r="3" spans="1:7" ht="15.6" customHeight="1" x14ac:dyDescent="0.3">
      <c r="A3" s="330" t="s">
        <v>100</v>
      </c>
      <c r="B3" s="330"/>
      <c r="C3" s="330"/>
      <c r="D3" s="330"/>
      <c r="E3" s="330"/>
      <c r="F3" s="330"/>
      <c r="G3" s="330"/>
    </row>
    <row r="4" spans="1:7" ht="15.6" customHeight="1" x14ac:dyDescent="0.3">
      <c r="A4" s="300" t="s">
        <v>288</v>
      </c>
      <c r="B4" s="300"/>
      <c r="C4" s="300"/>
      <c r="D4" s="300"/>
      <c r="E4" s="300"/>
      <c r="F4" s="300"/>
      <c r="G4" s="300"/>
    </row>
    <row r="5" spans="1:7" ht="17.399999999999999" x14ac:dyDescent="0.3">
      <c r="A5" s="17"/>
      <c r="B5" s="17"/>
      <c r="C5" s="17"/>
      <c r="D5" s="5"/>
      <c r="E5" s="5"/>
    </row>
    <row r="6" spans="1:7" ht="46.8" x14ac:dyDescent="0.3">
      <c r="A6" s="93" t="s">
        <v>258</v>
      </c>
      <c r="B6" s="55" t="s">
        <v>101</v>
      </c>
      <c r="C6" s="54" t="s">
        <v>182</v>
      </c>
      <c r="D6" s="54" t="s">
        <v>193</v>
      </c>
      <c r="E6" s="54" t="s">
        <v>190</v>
      </c>
      <c r="F6" s="54" t="s">
        <v>165</v>
      </c>
      <c r="G6" s="54" t="s">
        <v>191</v>
      </c>
    </row>
    <row r="7" spans="1:7" x14ac:dyDescent="0.3">
      <c r="A7" s="172">
        <v>1</v>
      </c>
      <c r="B7" s="172">
        <v>2</v>
      </c>
      <c r="C7" s="172">
        <v>3</v>
      </c>
      <c r="D7" s="172">
        <v>4</v>
      </c>
      <c r="E7" s="172">
        <v>5</v>
      </c>
      <c r="F7" s="172">
        <v>6</v>
      </c>
      <c r="G7" s="172">
        <v>7</v>
      </c>
    </row>
    <row r="8" spans="1:7" ht="24.75" customHeight="1" x14ac:dyDescent="0.3">
      <c r="A8" s="162">
        <v>8</v>
      </c>
      <c r="B8" s="162" t="s">
        <v>102</v>
      </c>
      <c r="C8" s="37"/>
      <c r="D8" s="37"/>
      <c r="E8" s="37"/>
      <c r="F8" s="140"/>
      <c r="G8" s="140"/>
    </row>
    <row r="9" spans="1:7" ht="19.5" customHeight="1" x14ac:dyDescent="0.3">
      <c r="A9" s="167">
        <v>84</v>
      </c>
      <c r="B9" s="163" t="s">
        <v>103</v>
      </c>
      <c r="C9" s="37"/>
      <c r="D9" s="37"/>
      <c r="E9" s="37"/>
      <c r="F9" s="140"/>
      <c r="G9" s="140"/>
    </row>
    <row r="10" spans="1:7" ht="25.5" customHeight="1" x14ac:dyDescent="0.3">
      <c r="A10" s="167" t="s">
        <v>291</v>
      </c>
      <c r="B10" s="164"/>
      <c r="C10" s="37"/>
      <c r="D10" s="37"/>
      <c r="E10" s="37"/>
      <c r="F10" s="140"/>
      <c r="G10" s="140"/>
    </row>
    <row r="11" spans="1:7" ht="28.5" customHeight="1" x14ac:dyDescent="0.3">
      <c r="A11" s="162">
        <v>5</v>
      </c>
      <c r="B11" s="165" t="s">
        <v>105</v>
      </c>
      <c r="C11" s="37"/>
      <c r="D11" s="37"/>
      <c r="E11" s="37"/>
      <c r="F11" s="140"/>
      <c r="G11" s="140"/>
    </row>
    <row r="12" spans="1:7" ht="29.25" customHeight="1" x14ac:dyDescent="0.3">
      <c r="A12" s="167">
        <v>54</v>
      </c>
      <c r="B12" s="166" t="s">
        <v>106</v>
      </c>
      <c r="C12" s="37"/>
      <c r="D12" s="37"/>
      <c r="E12" s="38"/>
      <c r="F12" s="140"/>
      <c r="G12" s="140"/>
    </row>
    <row r="13" spans="1:7" x14ac:dyDescent="0.3">
      <c r="A13" s="167" t="s">
        <v>291</v>
      </c>
      <c r="B13" s="165"/>
      <c r="C13" s="140"/>
      <c r="D13" s="140"/>
      <c r="E13" s="140"/>
      <c r="F13" s="140"/>
      <c r="G13" s="140"/>
    </row>
    <row r="15" spans="1:7" ht="15.6" x14ac:dyDescent="0.3">
      <c r="A15" s="331" t="s">
        <v>289</v>
      </c>
      <c r="B15" s="331"/>
      <c r="C15" s="331"/>
      <c r="D15" s="331"/>
      <c r="E15" s="331"/>
      <c r="F15" s="331"/>
      <c r="G15" s="331"/>
    </row>
    <row r="17" spans="1:7" ht="46.8" x14ac:dyDescent="0.3">
      <c r="A17" s="93" t="s">
        <v>258</v>
      </c>
      <c r="B17" s="55" t="s">
        <v>101</v>
      </c>
      <c r="C17" s="54" t="s">
        <v>182</v>
      </c>
      <c r="D17" s="54" t="s">
        <v>193</v>
      </c>
      <c r="E17" s="54" t="s">
        <v>190</v>
      </c>
      <c r="F17" s="54" t="s">
        <v>165</v>
      </c>
      <c r="G17" s="54" t="s">
        <v>191</v>
      </c>
    </row>
    <row r="18" spans="1:7" x14ac:dyDescent="0.3">
      <c r="A18" s="172">
        <v>1</v>
      </c>
      <c r="B18" s="172">
        <v>2</v>
      </c>
      <c r="C18" s="172">
        <v>3</v>
      </c>
      <c r="D18" s="172">
        <v>4</v>
      </c>
      <c r="E18" s="172">
        <v>5</v>
      </c>
      <c r="F18" s="172">
        <v>6</v>
      </c>
      <c r="G18" s="172">
        <v>7</v>
      </c>
    </row>
    <row r="19" spans="1:7" x14ac:dyDescent="0.3">
      <c r="A19" s="162">
        <v>8</v>
      </c>
      <c r="B19" s="162" t="s">
        <v>290</v>
      </c>
      <c r="C19" s="37"/>
      <c r="D19" s="37"/>
      <c r="E19" s="37"/>
      <c r="F19" s="140"/>
      <c r="G19" s="140"/>
    </row>
    <row r="20" spans="1:7" x14ac:dyDescent="0.3">
      <c r="A20" s="167">
        <v>81</v>
      </c>
      <c r="B20" s="163" t="s">
        <v>104</v>
      </c>
      <c r="C20" s="37"/>
      <c r="D20" s="37"/>
      <c r="E20" s="37"/>
      <c r="F20" s="140"/>
      <c r="G20" s="140"/>
    </row>
    <row r="21" spans="1:7" x14ac:dyDescent="0.3">
      <c r="A21" s="168" t="s">
        <v>291</v>
      </c>
      <c r="B21" s="163"/>
      <c r="C21" s="37"/>
      <c r="D21" s="37"/>
      <c r="E21" s="37"/>
      <c r="F21" s="140"/>
      <c r="G21" s="140"/>
    </row>
    <row r="22" spans="1:7" x14ac:dyDescent="0.3">
      <c r="A22" s="169"/>
      <c r="B22" s="170"/>
      <c r="C22" s="37"/>
      <c r="D22" s="37"/>
      <c r="E22" s="37"/>
      <c r="F22" s="140"/>
      <c r="G22" s="140"/>
    </row>
    <row r="23" spans="1:7" x14ac:dyDescent="0.3">
      <c r="A23" s="169"/>
      <c r="B23" s="162" t="s">
        <v>292</v>
      </c>
      <c r="C23" s="37"/>
      <c r="D23" s="37"/>
      <c r="E23" s="38"/>
      <c r="F23" s="140"/>
      <c r="G23" s="140"/>
    </row>
    <row r="24" spans="1:7" x14ac:dyDescent="0.3">
      <c r="A24" s="162">
        <v>1</v>
      </c>
      <c r="B24" s="162" t="s">
        <v>107</v>
      </c>
      <c r="C24" s="37"/>
      <c r="D24" s="37"/>
      <c r="E24" s="38"/>
      <c r="F24" s="140"/>
      <c r="G24" s="140"/>
    </row>
    <row r="25" spans="1:7" x14ac:dyDescent="0.3">
      <c r="A25" s="167">
        <v>11</v>
      </c>
      <c r="B25" s="163" t="s">
        <v>107</v>
      </c>
      <c r="C25" s="37"/>
      <c r="D25" s="37"/>
      <c r="E25" s="38"/>
      <c r="F25" s="140"/>
      <c r="G25" s="140"/>
    </row>
    <row r="26" spans="1:7" x14ac:dyDescent="0.3">
      <c r="A26" s="168" t="s">
        <v>291</v>
      </c>
      <c r="B26" s="171"/>
      <c r="C26" s="140"/>
      <c r="D26" s="140"/>
      <c r="E26" s="140"/>
      <c r="F26" s="140"/>
      <c r="G26" s="140"/>
    </row>
    <row r="27" spans="1:7" x14ac:dyDescent="0.3">
      <c r="A27" s="162">
        <v>3</v>
      </c>
      <c r="B27" s="162" t="s">
        <v>293</v>
      </c>
      <c r="C27" s="140"/>
      <c r="D27" s="140"/>
      <c r="E27" s="140"/>
      <c r="F27" s="140"/>
      <c r="G27" s="140"/>
    </row>
    <row r="28" spans="1:7" x14ac:dyDescent="0.3">
      <c r="A28" s="167">
        <v>31</v>
      </c>
      <c r="B28" s="163" t="s">
        <v>108</v>
      </c>
      <c r="C28" s="140"/>
      <c r="D28" s="140"/>
      <c r="E28" s="140"/>
      <c r="F28" s="140"/>
      <c r="G28" s="140"/>
    </row>
    <row r="29" spans="1:7" x14ac:dyDescent="0.3">
      <c r="A29" s="162">
        <v>4</v>
      </c>
      <c r="B29" s="162" t="s">
        <v>270</v>
      </c>
      <c r="C29" s="140"/>
      <c r="D29" s="140"/>
      <c r="E29" s="140"/>
      <c r="F29" s="140"/>
      <c r="G29" s="140"/>
    </row>
    <row r="30" spans="1:7" x14ac:dyDescent="0.3">
      <c r="A30" s="167">
        <v>43</v>
      </c>
      <c r="B30" s="163" t="s">
        <v>294</v>
      </c>
      <c r="C30" s="140"/>
      <c r="D30" s="140"/>
      <c r="E30" s="140"/>
      <c r="F30" s="140"/>
      <c r="G30" s="140"/>
    </row>
  </sheetData>
  <mergeCells count="3">
    <mergeCell ref="A3:G3"/>
    <mergeCell ref="A4:G4"/>
    <mergeCell ref="A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8"/>
  <sheetViews>
    <sheetView tabSelected="1" topLeftCell="A91" zoomScale="82" zoomScaleNormal="82" workbookViewId="0">
      <selection activeCell="A258" sqref="A258:I261"/>
    </sheetView>
  </sheetViews>
  <sheetFormatPr defaultRowHeight="15.6" x14ac:dyDescent="0.3"/>
  <cols>
    <col min="1" max="1" width="9" bestFit="1" customWidth="1"/>
    <col min="2" max="2" width="8.44140625" bestFit="1" customWidth="1"/>
    <col min="3" max="3" width="7.6640625" customWidth="1"/>
    <col min="4" max="4" width="37.21875" customWidth="1"/>
    <col min="5" max="7" width="18.6640625" customWidth="1"/>
    <col min="8" max="8" width="11.77734375" customWidth="1"/>
    <col min="9" max="9" width="11.77734375" style="217" customWidth="1"/>
  </cols>
  <sheetData>
    <row r="1" spans="1:9" s="29" customFormat="1" ht="18" customHeight="1" x14ac:dyDescent="0.3">
      <c r="A1" s="352" t="s">
        <v>14</v>
      </c>
      <c r="B1" s="352"/>
      <c r="C1" s="352"/>
      <c r="D1" s="352"/>
      <c r="E1" s="352"/>
      <c r="F1" s="352"/>
      <c r="G1" s="352"/>
      <c r="H1" s="225"/>
      <c r="I1" s="216"/>
    </row>
    <row r="2" spans="1:9" s="29" customFormat="1" ht="18" customHeight="1" thickBot="1" x14ac:dyDescent="0.35">
      <c r="A2" s="153"/>
      <c r="B2" s="154"/>
      <c r="C2" s="154"/>
      <c r="D2" s="154"/>
      <c r="E2" s="154"/>
      <c r="F2" s="154"/>
      <c r="G2" s="154"/>
      <c r="H2" s="154"/>
      <c r="I2" s="216"/>
    </row>
    <row r="3" spans="1:9" s="29" customFormat="1" ht="31.8" thickBot="1" x14ac:dyDescent="0.35">
      <c r="A3" s="371" t="s">
        <v>16</v>
      </c>
      <c r="B3" s="372"/>
      <c r="C3" s="373"/>
      <c r="D3" s="245" t="s">
        <v>17</v>
      </c>
      <c r="E3" s="246" t="s">
        <v>329</v>
      </c>
      <c r="F3" s="246" t="s">
        <v>327</v>
      </c>
      <c r="G3" s="246" t="s">
        <v>328</v>
      </c>
      <c r="H3" s="247" t="s">
        <v>336</v>
      </c>
      <c r="I3" s="247" t="s">
        <v>336</v>
      </c>
    </row>
    <row r="4" spans="1:9" s="298" customFormat="1" ht="10.8" thickBot="1" x14ac:dyDescent="0.25">
      <c r="A4" s="332">
        <v>1</v>
      </c>
      <c r="B4" s="333"/>
      <c r="C4" s="333"/>
      <c r="D4" s="294">
        <v>2</v>
      </c>
      <c r="E4" s="295">
        <v>3</v>
      </c>
      <c r="F4" s="295">
        <v>4</v>
      </c>
      <c r="G4" s="295">
        <v>5</v>
      </c>
      <c r="H4" s="296" t="s">
        <v>354</v>
      </c>
      <c r="I4" s="297" t="s">
        <v>355</v>
      </c>
    </row>
    <row r="5" spans="1:9" s="29" customFormat="1" ht="16.2" thickBot="1" x14ac:dyDescent="0.35">
      <c r="A5" s="377" t="s">
        <v>192</v>
      </c>
      <c r="B5" s="378"/>
      <c r="C5" s="378"/>
      <c r="D5" s="379"/>
      <c r="E5" s="248">
        <f>E6+E13</f>
        <v>1001832.2000000001</v>
      </c>
      <c r="F5" s="248">
        <f t="shared" ref="F5" si="0">F6+F13</f>
        <v>1429735.7700000003</v>
      </c>
      <c r="G5" s="248">
        <f>G6+G13</f>
        <v>1286809.1400000001</v>
      </c>
      <c r="H5" s="249">
        <f>G5/E5*100</f>
        <v>128.4455760156242</v>
      </c>
      <c r="I5" s="249">
        <f>G5/F5*100</f>
        <v>90.003283613726751</v>
      </c>
    </row>
    <row r="6" spans="1:9" s="30" customFormat="1" ht="46.8" x14ac:dyDescent="0.3">
      <c r="A6" s="386" t="s">
        <v>183</v>
      </c>
      <c r="B6" s="387"/>
      <c r="C6" s="387"/>
      <c r="D6" s="242" t="s">
        <v>184</v>
      </c>
      <c r="E6" s="243">
        <f>E7</f>
        <v>0</v>
      </c>
      <c r="F6" s="243">
        <f t="shared" ref="F6:G9" si="1">F7</f>
        <v>2688.62</v>
      </c>
      <c r="G6" s="243">
        <f t="shared" si="1"/>
        <v>2688.62</v>
      </c>
      <c r="H6" s="244">
        <v>0</v>
      </c>
      <c r="I6" s="244">
        <f t="shared" ref="I6:I69" si="2">G6/F6*100</f>
        <v>100</v>
      </c>
    </row>
    <row r="7" spans="1:9" s="30" customFormat="1" ht="21" customHeight="1" x14ac:dyDescent="0.3">
      <c r="A7" s="388" t="s">
        <v>185</v>
      </c>
      <c r="B7" s="389"/>
      <c r="C7" s="389"/>
      <c r="D7" s="208" t="s">
        <v>186</v>
      </c>
      <c r="E7" s="137">
        <f>E8</f>
        <v>0</v>
      </c>
      <c r="F7" s="137">
        <f t="shared" si="1"/>
        <v>2688.62</v>
      </c>
      <c r="G7" s="137">
        <f t="shared" si="1"/>
        <v>2688.62</v>
      </c>
      <c r="H7" s="226">
        <v>0</v>
      </c>
      <c r="I7" s="226">
        <f t="shared" si="2"/>
        <v>100</v>
      </c>
    </row>
    <row r="8" spans="1:9" s="30" customFormat="1" ht="21" customHeight="1" x14ac:dyDescent="0.3">
      <c r="A8" s="403" t="s">
        <v>205</v>
      </c>
      <c r="B8" s="404"/>
      <c r="C8" s="405"/>
      <c r="D8" s="145" t="s">
        <v>186</v>
      </c>
      <c r="E8" s="146">
        <f>E9</f>
        <v>0</v>
      </c>
      <c r="F8" s="146">
        <f t="shared" si="1"/>
        <v>2688.62</v>
      </c>
      <c r="G8" s="146">
        <f t="shared" si="1"/>
        <v>2688.62</v>
      </c>
      <c r="H8" s="227">
        <v>0</v>
      </c>
      <c r="I8" s="227">
        <f t="shared" si="2"/>
        <v>100</v>
      </c>
    </row>
    <row r="9" spans="1:9" s="24" customFormat="1" ht="39" customHeight="1" x14ac:dyDescent="0.3">
      <c r="A9" s="390" t="s">
        <v>340</v>
      </c>
      <c r="B9" s="391"/>
      <c r="C9" s="391"/>
      <c r="D9" s="209" t="s">
        <v>187</v>
      </c>
      <c r="E9" s="138">
        <f>E10</f>
        <v>0</v>
      </c>
      <c r="F9" s="138">
        <f t="shared" si="1"/>
        <v>2688.62</v>
      </c>
      <c r="G9" s="138">
        <f t="shared" si="1"/>
        <v>2688.62</v>
      </c>
      <c r="H9" s="228">
        <v>0</v>
      </c>
      <c r="I9" s="228">
        <f t="shared" si="2"/>
        <v>100</v>
      </c>
    </row>
    <row r="10" spans="1:9" s="48" customFormat="1" ht="21" customHeight="1" x14ac:dyDescent="0.3">
      <c r="A10" s="392" t="s">
        <v>341</v>
      </c>
      <c r="B10" s="393"/>
      <c r="C10" s="393"/>
      <c r="D10" s="210" t="s">
        <v>188</v>
      </c>
      <c r="E10" s="139">
        <f t="shared" ref="E10:G10" si="3">E12</f>
        <v>0</v>
      </c>
      <c r="F10" s="139">
        <f t="shared" si="3"/>
        <v>2688.62</v>
      </c>
      <c r="G10" s="139">
        <f t="shared" si="3"/>
        <v>2688.62</v>
      </c>
      <c r="H10" s="229">
        <v>0</v>
      </c>
      <c r="I10" s="229">
        <f t="shared" si="2"/>
        <v>100</v>
      </c>
    </row>
    <row r="11" spans="1:9" s="24" customFormat="1" ht="31.2" x14ac:dyDescent="0.3">
      <c r="A11" s="394" t="s">
        <v>75</v>
      </c>
      <c r="B11" s="395"/>
      <c r="C11" s="395"/>
      <c r="D11" s="211" t="s">
        <v>189</v>
      </c>
      <c r="E11" s="182">
        <f t="shared" ref="E11:G11" si="4">E12</f>
        <v>0</v>
      </c>
      <c r="F11" s="182">
        <f t="shared" si="4"/>
        <v>2688.62</v>
      </c>
      <c r="G11" s="182">
        <f t="shared" si="4"/>
        <v>2688.62</v>
      </c>
      <c r="H11" s="230">
        <v>0</v>
      </c>
      <c r="I11" s="230">
        <f t="shared" si="2"/>
        <v>100</v>
      </c>
    </row>
    <row r="12" spans="1:9" x14ac:dyDescent="0.3">
      <c r="A12" s="396">
        <v>32251</v>
      </c>
      <c r="B12" s="397"/>
      <c r="C12" s="397"/>
      <c r="D12" s="205" t="s">
        <v>129</v>
      </c>
      <c r="E12" s="52">
        <v>0</v>
      </c>
      <c r="F12" s="52">
        <v>2688.62</v>
      </c>
      <c r="G12" s="52">
        <v>2688.62</v>
      </c>
      <c r="H12" s="231">
        <v>0</v>
      </c>
      <c r="I12" s="231">
        <f t="shared" si="2"/>
        <v>100</v>
      </c>
    </row>
    <row r="13" spans="1:9" s="30" customFormat="1" ht="46.8" x14ac:dyDescent="0.3">
      <c r="A13" s="362" t="s">
        <v>174</v>
      </c>
      <c r="B13" s="363"/>
      <c r="C13" s="364"/>
      <c r="D13" s="212" t="s">
        <v>176</v>
      </c>
      <c r="E13" s="127">
        <f>E14</f>
        <v>1001832.2000000001</v>
      </c>
      <c r="F13" s="127">
        <f t="shared" ref="F13:G14" si="5">F14</f>
        <v>1427047.1500000001</v>
      </c>
      <c r="G13" s="127">
        <f t="shared" si="5"/>
        <v>1284120.52</v>
      </c>
      <c r="H13" s="232">
        <f t="shared" ref="H13:H23" si="6">G13/E13*100</f>
        <v>128.17720572367307</v>
      </c>
      <c r="I13" s="232">
        <f t="shared" si="2"/>
        <v>89.984449357542246</v>
      </c>
    </row>
    <row r="14" spans="1:9" s="30" customFormat="1" ht="21" customHeight="1" x14ac:dyDescent="0.3">
      <c r="A14" s="365" t="s">
        <v>175</v>
      </c>
      <c r="B14" s="366"/>
      <c r="C14" s="367"/>
      <c r="D14" s="213" t="s">
        <v>326</v>
      </c>
      <c r="E14" s="128">
        <f>E15</f>
        <v>1001832.2000000001</v>
      </c>
      <c r="F14" s="128">
        <f t="shared" si="5"/>
        <v>1427047.1500000001</v>
      </c>
      <c r="G14" s="128">
        <f t="shared" si="5"/>
        <v>1284120.52</v>
      </c>
      <c r="H14" s="226">
        <f t="shared" si="6"/>
        <v>128.17720572367307</v>
      </c>
      <c r="I14" s="226">
        <f t="shared" si="2"/>
        <v>89.984449357542246</v>
      </c>
    </row>
    <row r="15" spans="1:9" s="30" customFormat="1" ht="21" customHeight="1" x14ac:dyDescent="0.3">
      <c r="A15" s="403" t="s">
        <v>206</v>
      </c>
      <c r="B15" s="404"/>
      <c r="C15" s="405"/>
      <c r="D15" s="145" t="s">
        <v>177</v>
      </c>
      <c r="E15" s="146">
        <f>E16+E84</f>
        <v>1001832.2000000001</v>
      </c>
      <c r="F15" s="146">
        <f>F16+F84</f>
        <v>1427047.1500000001</v>
      </c>
      <c r="G15" s="146">
        <f>G16+G84</f>
        <v>1284120.52</v>
      </c>
      <c r="H15" s="227">
        <f t="shared" si="6"/>
        <v>128.17720572367307</v>
      </c>
      <c r="I15" s="227">
        <f t="shared" si="2"/>
        <v>89.984449357542246</v>
      </c>
    </row>
    <row r="16" spans="1:9" s="24" customFormat="1" ht="31.2" x14ac:dyDescent="0.3">
      <c r="A16" s="374" t="s">
        <v>342</v>
      </c>
      <c r="B16" s="375"/>
      <c r="C16" s="376"/>
      <c r="D16" s="203" t="s">
        <v>93</v>
      </c>
      <c r="E16" s="129">
        <f>E17+E76</f>
        <v>31989</v>
      </c>
      <c r="F16" s="129">
        <f>F17+F76</f>
        <v>48166.169999999991</v>
      </c>
      <c r="G16" s="129">
        <f>G17+G76</f>
        <v>48166.170000000006</v>
      </c>
      <c r="H16" s="228">
        <f t="shared" si="6"/>
        <v>150.57104004501548</v>
      </c>
      <c r="I16" s="228">
        <f t="shared" si="2"/>
        <v>100.00000000000003</v>
      </c>
    </row>
    <row r="17" spans="1:9" s="24" customFormat="1" ht="34.950000000000003" customHeight="1" x14ac:dyDescent="0.3">
      <c r="A17" s="353" t="s">
        <v>341</v>
      </c>
      <c r="B17" s="354"/>
      <c r="C17" s="355"/>
      <c r="D17" s="199" t="s">
        <v>94</v>
      </c>
      <c r="E17" s="130">
        <f>E18</f>
        <v>31989</v>
      </c>
      <c r="F17" s="130">
        <f t="shared" ref="F17:G17" si="7">F18</f>
        <v>48027.279999999992</v>
      </c>
      <c r="G17" s="130">
        <f t="shared" si="7"/>
        <v>48027.280000000006</v>
      </c>
      <c r="H17" s="229">
        <f t="shared" si="6"/>
        <v>150.13685954546878</v>
      </c>
      <c r="I17" s="229">
        <f t="shared" si="2"/>
        <v>100.00000000000003</v>
      </c>
    </row>
    <row r="18" spans="1:9" s="24" customFormat="1" ht="34.950000000000003" customHeight="1" x14ac:dyDescent="0.3">
      <c r="A18" s="337" t="s">
        <v>301</v>
      </c>
      <c r="B18" s="338"/>
      <c r="C18" s="339"/>
      <c r="D18" s="200" t="s">
        <v>207</v>
      </c>
      <c r="E18" s="49">
        <f>E19</f>
        <v>31989</v>
      </c>
      <c r="F18" s="49">
        <f t="shared" ref="F18:G18" si="8">F19</f>
        <v>48027.279999999992</v>
      </c>
      <c r="G18" s="49">
        <f t="shared" si="8"/>
        <v>48027.280000000006</v>
      </c>
      <c r="H18" s="233">
        <f t="shared" si="6"/>
        <v>150.13685954546878</v>
      </c>
      <c r="I18" s="233">
        <f t="shared" si="2"/>
        <v>100.00000000000003</v>
      </c>
    </row>
    <row r="19" spans="1:9" s="24" customFormat="1" x14ac:dyDescent="0.3">
      <c r="A19" s="340" t="s">
        <v>306</v>
      </c>
      <c r="B19" s="341"/>
      <c r="C19" s="342"/>
      <c r="D19" s="198" t="s">
        <v>302</v>
      </c>
      <c r="E19" s="181">
        <f t="shared" ref="E19:G19" si="9">E20</f>
        <v>31989</v>
      </c>
      <c r="F19" s="181">
        <f t="shared" si="9"/>
        <v>48027.279999999992</v>
      </c>
      <c r="G19" s="181">
        <f t="shared" si="9"/>
        <v>48027.280000000006</v>
      </c>
      <c r="H19" s="233">
        <f t="shared" si="6"/>
        <v>150.13685954546878</v>
      </c>
      <c r="I19" s="233">
        <f t="shared" si="2"/>
        <v>100.00000000000003</v>
      </c>
    </row>
    <row r="20" spans="1:9" s="24" customFormat="1" x14ac:dyDescent="0.3">
      <c r="A20" s="343">
        <v>3</v>
      </c>
      <c r="B20" s="344"/>
      <c r="C20" s="345"/>
      <c r="D20" s="197" t="s">
        <v>10</v>
      </c>
      <c r="E20" s="50">
        <f>E21+E72</f>
        <v>31989</v>
      </c>
      <c r="F20" s="50">
        <f>F21+F72</f>
        <v>48027.279999999992</v>
      </c>
      <c r="G20" s="50">
        <f>G21+G72</f>
        <v>48027.280000000006</v>
      </c>
      <c r="H20" s="234">
        <f t="shared" si="6"/>
        <v>150.13685954546878</v>
      </c>
      <c r="I20" s="234">
        <f t="shared" si="2"/>
        <v>100.00000000000003</v>
      </c>
    </row>
    <row r="21" spans="1:9" s="24" customFormat="1" x14ac:dyDescent="0.3">
      <c r="A21" s="346">
        <v>32</v>
      </c>
      <c r="B21" s="347"/>
      <c r="C21" s="348"/>
      <c r="D21" s="197" t="s">
        <v>18</v>
      </c>
      <c r="E21" s="50">
        <f>SUM(E22+E30+E45+E66)</f>
        <v>31340.75</v>
      </c>
      <c r="F21" s="50">
        <f>SUM(F22+F30+F45+F66)</f>
        <v>47285.719999999994</v>
      </c>
      <c r="G21" s="50">
        <f>SUM(G22+G30+G45+G66)</f>
        <v>47236.470000000008</v>
      </c>
      <c r="H21" s="234">
        <f t="shared" si="6"/>
        <v>150.71901597760106</v>
      </c>
      <c r="I21" s="234">
        <f t="shared" si="2"/>
        <v>99.895845934036771</v>
      </c>
    </row>
    <row r="22" spans="1:9" s="24" customFormat="1" ht="16.2" customHeight="1" x14ac:dyDescent="0.3">
      <c r="A22" s="346">
        <v>321</v>
      </c>
      <c r="B22" s="347"/>
      <c r="C22" s="348"/>
      <c r="D22" s="197" t="s">
        <v>45</v>
      </c>
      <c r="E22" s="50">
        <f>E23+E24+E25+E27+E29</f>
        <v>3389.72</v>
      </c>
      <c r="F22" s="50">
        <f t="shared" ref="F22" si="10">F23+F24+F25+F27+F29</f>
        <v>3863</v>
      </c>
      <c r="G22" s="50">
        <f>G23+G24+G25+G26+G27+G28+G29</f>
        <v>4013.55</v>
      </c>
      <c r="H22" s="234">
        <f t="shared" si="6"/>
        <v>118.40358495686959</v>
      </c>
      <c r="I22" s="234">
        <f t="shared" si="2"/>
        <v>103.89723013202175</v>
      </c>
    </row>
    <row r="23" spans="1:9" x14ac:dyDescent="0.3">
      <c r="A23" s="349">
        <v>32111</v>
      </c>
      <c r="B23" s="350"/>
      <c r="C23" s="351"/>
      <c r="D23" s="215" t="s">
        <v>210</v>
      </c>
      <c r="E23" s="52">
        <v>949.16</v>
      </c>
      <c r="F23" s="52">
        <v>942</v>
      </c>
      <c r="G23" s="52">
        <v>805.5</v>
      </c>
      <c r="H23" s="231">
        <f t="shared" si="6"/>
        <v>84.864511778836032</v>
      </c>
      <c r="I23" s="231">
        <f t="shared" si="2"/>
        <v>85.509554140127392</v>
      </c>
    </row>
    <row r="24" spans="1:9" ht="30" x14ac:dyDescent="0.3">
      <c r="A24" s="349">
        <v>32113</v>
      </c>
      <c r="B24" s="350"/>
      <c r="C24" s="351"/>
      <c r="D24" s="215" t="s">
        <v>211</v>
      </c>
      <c r="E24" s="52">
        <v>0</v>
      </c>
      <c r="F24" s="52">
        <v>0</v>
      </c>
      <c r="G24" s="52">
        <v>0</v>
      </c>
      <c r="H24" s="231">
        <v>0</v>
      </c>
      <c r="I24" s="231">
        <v>0</v>
      </c>
    </row>
    <row r="25" spans="1:9" ht="30" x14ac:dyDescent="0.3">
      <c r="A25" s="349">
        <v>32115</v>
      </c>
      <c r="B25" s="350"/>
      <c r="C25" s="351"/>
      <c r="D25" s="215" t="s">
        <v>212</v>
      </c>
      <c r="E25" s="52">
        <v>0</v>
      </c>
      <c r="F25" s="52">
        <v>0</v>
      </c>
      <c r="G25" s="52">
        <v>262.60000000000002</v>
      </c>
      <c r="H25" s="231">
        <v>0</v>
      </c>
      <c r="I25" s="231">
        <v>0</v>
      </c>
    </row>
    <row r="26" spans="1:9" x14ac:dyDescent="0.3">
      <c r="A26" s="235">
        <v>32119</v>
      </c>
      <c r="B26" s="193"/>
      <c r="C26" s="194"/>
      <c r="D26" s="215" t="s">
        <v>332</v>
      </c>
      <c r="E26" s="52">
        <v>0</v>
      </c>
      <c r="F26" s="52">
        <v>0</v>
      </c>
      <c r="G26" s="52">
        <v>0</v>
      </c>
      <c r="H26" s="231">
        <v>0</v>
      </c>
      <c r="I26" s="231">
        <v>0</v>
      </c>
    </row>
    <row r="27" spans="1:9" ht="15.6" customHeight="1" x14ac:dyDescent="0.3">
      <c r="A27" s="349">
        <v>32131</v>
      </c>
      <c r="B27" s="350"/>
      <c r="C27" s="351"/>
      <c r="D27" s="215" t="s">
        <v>54</v>
      </c>
      <c r="E27" s="52">
        <v>2289.92</v>
      </c>
      <c r="F27" s="52">
        <v>2800</v>
      </c>
      <c r="G27" s="52">
        <v>2825.05</v>
      </c>
      <c r="H27" s="231">
        <f t="shared" ref="H27:H29" si="11">G27/E27*100</f>
        <v>123.3689386528787</v>
      </c>
      <c r="I27" s="231">
        <f t="shared" si="2"/>
        <v>100.89464285714287</v>
      </c>
    </row>
    <row r="28" spans="1:9" ht="15.6" customHeight="1" x14ac:dyDescent="0.3">
      <c r="A28" s="235">
        <v>32141</v>
      </c>
      <c r="B28" s="193"/>
      <c r="C28" s="194"/>
      <c r="D28" s="215" t="s">
        <v>333</v>
      </c>
      <c r="E28" s="52">
        <v>0</v>
      </c>
      <c r="F28" s="52">
        <v>0</v>
      </c>
      <c r="G28" s="52">
        <v>120.4</v>
      </c>
      <c r="H28" s="231">
        <v>0</v>
      </c>
      <c r="I28" s="231">
        <v>0</v>
      </c>
    </row>
    <row r="29" spans="1:9" ht="30" x14ac:dyDescent="0.3">
      <c r="A29" s="349">
        <v>32149</v>
      </c>
      <c r="B29" s="350"/>
      <c r="C29" s="351"/>
      <c r="D29" s="215" t="s">
        <v>55</v>
      </c>
      <c r="E29" s="52">
        <v>150.63999999999999</v>
      </c>
      <c r="F29" s="52">
        <v>121</v>
      </c>
      <c r="G29" s="52">
        <v>0</v>
      </c>
      <c r="H29" s="231">
        <f t="shared" si="11"/>
        <v>0</v>
      </c>
      <c r="I29" s="231">
        <f t="shared" si="2"/>
        <v>0</v>
      </c>
    </row>
    <row r="30" spans="1:9" s="24" customFormat="1" ht="21" customHeight="1" x14ac:dyDescent="0.3">
      <c r="A30" s="346">
        <v>322</v>
      </c>
      <c r="B30" s="347"/>
      <c r="C30" s="348"/>
      <c r="D30" s="197" t="s">
        <v>47</v>
      </c>
      <c r="E30" s="50">
        <f t="shared" ref="E30:G30" si="12">SUM(E31:E44)</f>
        <v>15732.88</v>
      </c>
      <c r="F30" s="50">
        <f t="shared" si="12"/>
        <v>26517.34</v>
      </c>
      <c r="G30" s="50">
        <f t="shared" si="12"/>
        <v>26362.860000000004</v>
      </c>
      <c r="H30" s="234">
        <f>G30/E30*100</f>
        <v>167.56537900244587</v>
      </c>
      <c r="I30" s="234">
        <f t="shared" si="2"/>
        <v>99.417437797305467</v>
      </c>
    </row>
    <row r="31" spans="1:9" x14ac:dyDescent="0.3">
      <c r="A31" s="349">
        <v>32211</v>
      </c>
      <c r="B31" s="350"/>
      <c r="C31" s="351"/>
      <c r="D31" s="215" t="s">
        <v>56</v>
      </c>
      <c r="E31" s="52">
        <v>951.37</v>
      </c>
      <c r="F31" s="52">
        <v>1520</v>
      </c>
      <c r="G31" s="52">
        <v>1554.08</v>
      </c>
      <c r="H31" s="231">
        <f>G31/E31*100</f>
        <v>163.35179793350642</v>
      </c>
      <c r="I31" s="231">
        <f t="shared" si="2"/>
        <v>102.2421052631579</v>
      </c>
    </row>
    <row r="32" spans="1:9" ht="20.399999999999999" customHeight="1" x14ac:dyDescent="0.3">
      <c r="A32" s="349">
        <v>32212</v>
      </c>
      <c r="B32" s="350"/>
      <c r="C32" s="351"/>
      <c r="D32" s="215" t="s">
        <v>213</v>
      </c>
      <c r="E32" s="52">
        <v>0</v>
      </c>
      <c r="F32" s="52">
        <v>0</v>
      </c>
      <c r="G32" s="52">
        <v>152</v>
      </c>
      <c r="H32" s="231">
        <v>0</v>
      </c>
      <c r="I32" s="231">
        <v>0</v>
      </c>
    </row>
    <row r="33" spans="1:9" ht="20.399999999999999" customHeight="1" x14ac:dyDescent="0.3">
      <c r="A33" s="349">
        <v>32214</v>
      </c>
      <c r="B33" s="350"/>
      <c r="C33" s="351"/>
      <c r="D33" s="215" t="s">
        <v>214</v>
      </c>
      <c r="E33" s="52">
        <v>0</v>
      </c>
      <c r="F33" s="52">
        <v>0</v>
      </c>
      <c r="G33" s="52">
        <v>2760.28</v>
      </c>
      <c r="H33" s="231">
        <v>0</v>
      </c>
      <c r="I33" s="231">
        <v>0</v>
      </c>
    </row>
    <row r="34" spans="1:9" ht="30" customHeight="1" x14ac:dyDescent="0.3">
      <c r="A34" s="349">
        <v>32216</v>
      </c>
      <c r="B34" s="350"/>
      <c r="C34" s="351"/>
      <c r="D34" s="215" t="s">
        <v>215</v>
      </c>
      <c r="E34" s="52">
        <v>0</v>
      </c>
      <c r="F34" s="52">
        <v>0</v>
      </c>
      <c r="G34" s="52">
        <v>1727.39</v>
      </c>
      <c r="H34" s="231">
        <v>0</v>
      </c>
      <c r="I34" s="231">
        <v>0</v>
      </c>
    </row>
    <row r="35" spans="1:9" x14ac:dyDescent="0.3">
      <c r="A35" s="349">
        <v>32219</v>
      </c>
      <c r="B35" s="350"/>
      <c r="C35" s="351"/>
      <c r="D35" s="215" t="s">
        <v>96</v>
      </c>
      <c r="E35" s="52">
        <v>4119.74</v>
      </c>
      <c r="F35" s="52">
        <v>4700</v>
      </c>
      <c r="G35" s="52">
        <v>124.76</v>
      </c>
      <c r="H35" s="231">
        <f t="shared" ref="H35:H42" si="13">G35/E35*100</f>
        <v>3.0283464490477559</v>
      </c>
      <c r="I35" s="231">
        <f t="shared" si="2"/>
        <v>2.6544680851063833</v>
      </c>
    </row>
    <row r="36" spans="1:9" x14ac:dyDescent="0.3">
      <c r="A36" s="349">
        <v>32231</v>
      </c>
      <c r="B36" s="350"/>
      <c r="C36" s="351"/>
      <c r="D36" s="215" t="s">
        <v>97</v>
      </c>
      <c r="E36" s="52">
        <v>3805.82</v>
      </c>
      <c r="F36" s="52">
        <v>7600</v>
      </c>
      <c r="G36" s="52">
        <v>7643.09</v>
      </c>
      <c r="H36" s="231">
        <f t="shared" si="13"/>
        <v>200.82636593427958</v>
      </c>
      <c r="I36" s="231">
        <f t="shared" si="2"/>
        <v>100.56697368421052</v>
      </c>
    </row>
    <row r="37" spans="1:9" x14ac:dyDescent="0.3">
      <c r="A37" s="349">
        <v>32233</v>
      </c>
      <c r="B37" s="350"/>
      <c r="C37" s="351"/>
      <c r="D37" s="215" t="s">
        <v>98</v>
      </c>
      <c r="E37" s="52">
        <v>6155.87</v>
      </c>
      <c r="F37" s="52">
        <v>10037.34</v>
      </c>
      <c r="G37" s="52">
        <v>9990.57</v>
      </c>
      <c r="H37" s="231">
        <f t="shared" si="13"/>
        <v>162.29338826193535</v>
      </c>
      <c r="I37" s="231">
        <f t="shared" si="2"/>
        <v>99.534039895031938</v>
      </c>
    </row>
    <row r="38" spans="1:9" x14ac:dyDescent="0.3">
      <c r="A38" s="349">
        <v>32234</v>
      </c>
      <c r="B38" s="350"/>
      <c r="C38" s="351"/>
      <c r="D38" s="215" t="s">
        <v>99</v>
      </c>
      <c r="E38" s="52">
        <v>29.95</v>
      </c>
      <c r="F38" s="52">
        <v>60</v>
      </c>
      <c r="G38" s="52">
        <v>59.66</v>
      </c>
      <c r="H38" s="231">
        <f t="shared" si="13"/>
        <v>199.19866444073455</v>
      </c>
      <c r="I38" s="231">
        <f t="shared" si="2"/>
        <v>99.433333333333323</v>
      </c>
    </row>
    <row r="39" spans="1:9" ht="30" x14ac:dyDescent="0.3">
      <c r="A39" s="349">
        <v>32241</v>
      </c>
      <c r="B39" s="350"/>
      <c r="C39" s="351"/>
      <c r="D39" s="215" t="s">
        <v>216</v>
      </c>
      <c r="E39" s="52">
        <v>0</v>
      </c>
      <c r="F39" s="52">
        <v>0</v>
      </c>
      <c r="G39" s="52">
        <v>97.7</v>
      </c>
      <c r="H39" s="231">
        <v>0</v>
      </c>
      <c r="I39" s="231">
        <v>0</v>
      </c>
    </row>
    <row r="40" spans="1:9" ht="30" x14ac:dyDescent="0.3">
      <c r="A40" s="349">
        <v>32242</v>
      </c>
      <c r="B40" s="350"/>
      <c r="C40" s="351"/>
      <c r="D40" s="215" t="s">
        <v>217</v>
      </c>
      <c r="E40" s="52">
        <v>0</v>
      </c>
      <c r="F40" s="52">
        <v>0</v>
      </c>
      <c r="G40" s="52">
        <v>1769.81</v>
      </c>
      <c r="H40" s="231">
        <v>0</v>
      </c>
      <c r="I40" s="231">
        <v>0</v>
      </c>
    </row>
    <row r="41" spans="1:9" ht="31.2" customHeight="1" x14ac:dyDescent="0.3">
      <c r="A41" s="349">
        <v>32243</v>
      </c>
      <c r="B41" s="350"/>
      <c r="C41" s="351"/>
      <c r="D41" s="215" t="s">
        <v>218</v>
      </c>
      <c r="E41" s="52">
        <v>0</v>
      </c>
      <c r="F41" s="52">
        <v>0</v>
      </c>
      <c r="G41" s="52">
        <v>0</v>
      </c>
      <c r="H41" s="231">
        <v>0</v>
      </c>
      <c r="I41" s="231">
        <v>0</v>
      </c>
    </row>
    <row r="42" spans="1:9" ht="30" x14ac:dyDescent="0.3">
      <c r="A42" s="349">
        <v>32244</v>
      </c>
      <c r="B42" s="350"/>
      <c r="C42" s="351"/>
      <c r="D42" s="215" t="s">
        <v>219</v>
      </c>
      <c r="E42" s="52">
        <v>670.13</v>
      </c>
      <c r="F42" s="52">
        <v>1630</v>
      </c>
      <c r="G42" s="52">
        <v>0</v>
      </c>
      <c r="H42" s="231">
        <f t="shared" si="13"/>
        <v>0</v>
      </c>
      <c r="I42" s="231">
        <f t="shared" si="2"/>
        <v>0</v>
      </c>
    </row>
    <row r="43" spans="1:9" x14ac:dyDescent="0.3">
      <c r="A43" s="349">
        <v>32251</v>
      </c>
      <c r="B43" s="350"/>
      <c r="C43" s="351"/>
      <c r="D43" s="215" t="s">
        <v>129</v>
      </c>
      <c r="E43" s="52">
        <v>0</v>
      </c>
      <c r="F43" s="52">
        <v>550</v>
      </c>
      <c r="G43" s="52">
        <v>381.12</v>
      </c>
      <c r="H43" s="231">
        <v>0</v>
      </c>
      <c r="I43" s="231">
        <f t="shared" si="2"/>
        <v>69.294545454545457</v>
      </c>
    </row>
    <row r="44" spans="1:9" ht="30" x14ac:dyDescent="0.3">
      <c r="A44" s="349">
        <v>32271</v>
      </c>
      <c r="B44" s="350"/>
      <c r="C44" s="351"/>
      <c r="D44" s="215" t="s">
        <v>77</v>
      </c>
      <c r="E44" s="52">
        <v>0</v>
      </c>
      <c r="F44" s="52">
        <v>420</v>
      </c>
      <c r="G44" s="52">
        <v>102.4</v>
      </c>
      <c r="H44" s="231">
        <v>0</v>
      </c>
      <c r="I44" s="231">
        <f t="shared" si="2"/>
        <v>24.38095238095238</v>
      </c>
    </row>
    <row r="45" spans="1:9" s="24" customFormat="1" ht="17.399999999999999" customHeight="1" x14ac:dyDescent="0.3">
      <c r="A45" s="346">
        <v>323</v>
      </c>
      <c r="B45" s="347"/>
      <c r="C45" s="348"/>
      <c r="D45" s="197" t="s">
        <v>58</v>
      </c>
      <c r="E45" s="50">
        <f>SUM(E46:E65)</f>
        <v>10689.91</v>
      </c>
      <c r="F45" s="50">
        <f>SUM(F46:F65)</f>
        <v>14840</v>
      </c>
      <c r="G45" s="50">
        <f>SUM(G46:G65)</f>
        <v>14801.16</v>
      </c>
      <c r="H45" s="234">
        <f>G45/E45*100</f>
        <v>138.45916382832036</v>
      </c>
      <c r="I45" s="234">
        <f t="shared" si="2"/>
        <v>99.738274932614559</v>
      </c>
    </row>
    <row r="46" spans="1:9" ht="15.6" customHeight="1" x14ac:dyDescent="0.3">
      <c r="A46" s="349">
        <v>32311</v>
      </c>
      <c r="B46" s="350"/>
      <c r="C46" s="351"/>
      <c r="D46" s="215" t="s">
        <v>78</v>
      </c>
      <c r="E46" s="52">
        <v>1091.52</v>
      </c>
      <c r="F46" s="52">
        <v>1210</v>
      </c>
      <c r="G46" s="52">
        <v>1199.6199999999999</v>
      </c>
      <c r="H46" s="231">
        <f>G46/E46*100</f>
        <v>109.90362063910877</v>
      </c>
      <c r="I46" s="231">
        <f t="shared" si="2"/>
        <v>99.142148760330571</v>
      </c>
    </row>
    <row r="47" spans="1:9" ht="15.6" customHeight="1" x14ac:dyDescent="0.3">
      <c r="A47" s="349">
        <v>32313</v>
      </c>
      <c r="B47" s="350"/>
      <c r="C47" s="351"/>
      <c r="D47" s="215" t="s">
        <v>109</v>
      </c>
      <c r="E47" s="52">
        <v>390.44</v>
      </c>
      <c r="F47" s="52">
        <v>490</v>
      </c>
      <c r="G47" s="52">
        <v>409</v>
      </c>
      <c r="H47" s="231">
        <f t="shared" ref="H47:H65" si="14">G47/E47*100</f>
        <v>104.75361131031657</v>
      </c>
      <c r="I47" s="231">
        <f t="shared" si="2"/>
        <v>83.469387755102048</v>
      </c>
    </row>
    <row r="48" spans="1:9" ht="32.4" customHeight="1" x14ac:dyDescent="0.3">
      <c r="A48" s="349">
        <v>32321</v>
      </c>
      <c r="B48" s="350"/>
      <c r="C48" s="351"/>
      <c r="D48" s="215" t="s">
        <v>220</v>
      </c>
      <c r="E48" s="52">
        <v>0</v>
      </c>
      <c r="F48" s="52">
        <v>0</v>
      </c>
      <c r="G48" s="52">
        <v>1555.23</v>
      </c>
      <c r="H48" s="231">
        <v>0</v>
      </c>
      <c r="I48" s="231">
        <v>0</v>
      </c>
    </row>
    <row r="49" spans="1:9" ht="32.4" customHeight="1" x14ac:dyDescent="0.3">
      <c r="A49" s="349">
        <v>32322</v>
      </c>
      <c r="B49" s="350"/>
      <c r="C49" s="351"/>
      <c r="D49" s="215" t="s">
        <v>221</v>
      </c>
      <c r="E49" s="52">
        <v>0</v>
      </c>
      <c r="F49" s="52">
        <v>0</v>
      </c>
      <c r="G49" s="52">
        <v>791.49</v>
      </c>
      <c r="H49" s="231">
        <v>0</v>
      </c>
      <c r="I49" s="231">
        <v>0</v>
      </c>
    </row>
    <row r="50" spans="1:9" ht="32.4" customHeight="1" x14ac:dyDescent="0.3">
      <c r="A50" s="349">
        <v>32323</v>
      </c>
      <c r="B50" s="350"/>
      <c r="C50" s="351"/>
      <c r="D50" s="215" t="s">
        <v>222</v>
      </c>
      <c r="E50" s="52">
        <v>0</v>
      </c>
      <c r="F50" s="52">
        <v>0</v>
      </c>
      <c r="G50" s="52">
        <v>0</v>
      </c>
      <c r="H50" s="231">
        <v>0</v>
      </c>
      <c r="I50" s="231">
        <v>0</v>
      </c>
    </row>
    <row r="51" spans="1:9" ht="28.2" customHeight="1" x14ac:dyDescent="0.3">
      <c r="A51" s="349">
        <v>32329</v>
      </c>
      <c r="B51" s="350"/>
      <c r="C51" s="351"/>
      <c r="D51" s="215" t="s">
        <v>223</v>
      </c>
      <c r="E51" s="52">
        <v>1255.97</v>
      </c>
      <c r="F51" s="52">
        <v>2350</v>
      </c>
      <c r="G51" s="52">
        <v>0</v>
      </c>
      <c r="H51" s="231">
        <f t="shared" si="14"/>
        <v>0</v>
      </c>
      <c r="I51" s="231">
        <f t="shared" si="2"/>
        <v>0</v>
      </c>
    </row>
    <row r="52" spans="1:9" ht="19.95" customHeight="1" x14ac:dyDescent="0.3">
      <c r="A52" s="349">
        <v>32341</v>
      </c>
      <c r="B52" s="350"/>
      <c r="C52" s="351"/>
      <c r="D52" s="215" t="s">
        <v>224</v>
      </c>
      <c r="E52" s="52">
        <v>0</v>
      </c>
      <c r="F52" s="52">
        <v>0</v>
      </c>
      <c r="G52" s="52">
        <v>1208.3</v>
      </c>
      <c r="H52" s="231">
        <v>0</v>
      </c>
      <c r="I52" s="231">
        <v>0</v>
      </c>
    </row>
    <row r="53" spans="1:9" ht="28.2" customHeight="1" x14ac:dyDescent="0.3">
      <c r="A53" s="349">
        <v>32342</v>
      </c>
      <c r="B53" s="350"/>
      <c r="C53" s="351"/>
      <c r="D53" s="215" t="s">
        <v>225</v>
      </c>
      <c r="E53" s="52">
        <v>0</v>
      </c>
      <c r="F53" s="52">
        <v>0</v>
      </c>
      <c r="G53" s="52">
        <v>714.49</v>
      </c>
      <c r="H53" s="231">
        <v>0</v>
      </c>
      <c r="I53" s="231">
        <v>0</v>
      </c>
    </row>
    <row r="54" spans="1:9" ht="28.2" customHeight="1" x14ac:dyDescent="0.3">
      <c r="A54" s="349">
        <v>32343</v>
      </c>
      <c r="B54" s="350"/>
      <c r="C54" s="351"/>
      <c r="D54" s="215" t="s">
        <v>226</v>
      </c>
      <c r="E54" s="52">
        <v>0</v>
      </c>
      <c r="F54" s="52">
        <v>0</v>
      </c>
      <c r="G54" s="52">
        <v>350</v>
      </c>
      <c r="H54" s="231">
        <v>0</v>
      </c>
      <c r="I54" s="231">
        <v>0</v>
      </c>
    </row>
    <row r="55" spans="1:9" ht="28.2" customHeight="1" x14ac:dyDescent="0.3">
      <c r="A55" s="349">
        <v>32344</v>
      </c>
      <c r="B55" s="350"/>
      <c r="C55" s="351"/>
      <c r="D55" s="215" t="s">
        <v>227</v>
      </c>
      <c r="E55" s="52">
        <v>0</v>
      </c>
      <c r="F55" s="52">
        <v>0</v>
      </c>
      <c r="G55" s="52">
        <v>376.48</v>
      </c>
      <c r="H55" s="231">
        <v>0</v>
      </c>
      <c r="I55" s="231">
        <v>0</v>
      </c>
    </row>
    <row r="56" spans="1:9" ht="15.6" customHeight="1" x14ac:dyDescent="0.3">
      <c r="A56" s="349">
        <v>32349</v>
      </c>
      <c r="B56" s="350"/>
      <c r="C56" s="351"/>
      <c r="D56" s="215" t="s">
        <v>228</v>
      </c>
      <c r="E56" s="52">
        <v>2963.13</v>
      </c>
      <c r="F56" s="52">
        <v>3540</v>
      </c>
      <c r="G56" s="52">
        <v>937.77</v>
      </c>
      <c r="H56" s="231">
        <f t="shared" si="14"/>
        <v>31.647953346630082</v>
      </c>
      <c r="I56" s="231">
        <f t="shared" si="2"/>
        <v>26.490677966101693</v>
      </c>
    </row>
    <row r="57" spans="1:9" ht="15.6" customHeight="1" x14ac:dyDescent="0.3">
      <c r="A57" s="349">
        <v>32361</v>
      </c>
      <c r="B57" s="350"/>
      <c r="C57" s="351"/>
      <c r="D57" s="215" t="s">
        <v>69</v>
      </c>
      <c r="E57" s="52">
        <v>2008.71</v>
      </c>
      <c r="F57" s="52">
        <v>2380</v>
      </c>
      <c r="G57" s="52">
        <v>2218.8000000000002</v>
      </c>
      <c r="H57" s="231">
        <f t="shared" si="14"/>
        <v>110.45895126723121</v>
      </c>
      <c r="I57" s="231">
        <f t="shared" si="2"/>
        <v>93.226890756302524</v>
      </c>
    </row>
    <row r="58" spans="1:9" ht="15.6" customHeight="1" x14ac:dyDescent="0.3">
      <c r="A58" s="349">
        <v>32369</v>
      </c>
      <c r="B58" s="350"/>
      <c r="C58" s="351"/>
      <c r="D58" s="215" t="s">
        <v>146</v>
      </c>
      <c r="E58" s="52">
        <v>159.30000000000001</v>
      </c>
      <c r="F58" s="52">
        <v>160</v>
      </c>
      <c r="G58" s="52">
        <v>318.60000000000002</v>
      </c>
      <c r="H58" s="231">
        <f t="shared" si="14"/>
        <v>200</v>
      </c>
      <c r="I58" s="231">
        <f t="shared" si="2"/>
        <v>199.12500000000003</v>
      </c>
    </row>
    <row r="59" spans="1:9" ht="15.6" customHeight="1" x14ac:dyDescent="0.3">
      <c r="A59" s="349">
        <v>32372</v>
      </c>
      <c r="B59" s="350"/>
      <c r="C59" s="351"/>
      <c r="D59" s="215" t="s">
        <v>153</v>
      </c>
      <c r="E59" s="52">
        <v>60.49</v>
      </c>
      <c r="F59" s="52">
        <v>0</v>
      </c>
      <c r="G59" s="52">
        <v>0</v>
      </c>
      <c r="H59" s="231">
        <f t="shared" si="14"/>
        <v>0</v>
      </c>
      <c r="I59" s="231">
        <v>0</v>
      </c>
    </row>
    <row r="60" spans="1:9" ht="15.6" customHeight="1" x14ac:dyDescent="0.3">
      <c r="A60" s="235">
        <v>32379</v>
      </c>
      <c r="B60" s="193"/>
      <c r="C60" s="194"/>
      <c r="D60" s="215" t="s">
        <v>135</v>
      </c>
      <c r="E60" s="52">
        <v>0</v>
      </c>
      <c r="F60" s="52">
        <v>360</v>
      </c>
      <c r="G60" s="52">
        <v>356.32</v>
      </c>
      <c r="H60" s="231">
        <v>0</v>
      </c>
      <c r="I60" s="231">
        <f t="shared" si="2"/>
        <v>98.977777777777774</v>
      </c>
    </row>
    <row r="61" spans="1:9" ht="15.6" customHeight="1" x14ac:dyDescent="0.3">
      <c r="A61" s="349">
        <v>32381</v>
      </c>
      <c r="B61" s="350"/>
      <c r="C61" s="351"/>
      <c r="D61" s="215" t="s">
        <v>239</v>
      </c>
      <c r="E61" s="52">
        <v>0</v>
      </c>
      <c r="F61" s="52">
        <v>0</v>
      </c>
      <c r="G61" s="52">
        <v>1374.56</v>
      </c>
      <c r="H61" s="231">
        <v>0</v>
      </c>
      <c r="I61" s="231">
        <v>0</v>
      </c>
    </row>
    <row r="62" spans="1:9" ht="15.6" customHeight="1" x14ac:dyDescent="0.3">
      <c r="A62" s="349">
        <v>32389</v>
      </c>
      <c r="B62" s="350"/>
      <c r="C62" s="351"/>
      <c r="D62" s="215" t="s">
        <v>71</v>
      </c>
      <c r="E62" s="52">
        <v>1867.7</v>
      </c>
      <c r="F62" s="52">
        <v>2080</v>
      </c>
      <c r="G62" s="52">
        <v>642.15</v>
      </c>
      <c r="H62" s="231">
        <f t="shared" si="14"/>
        <v>34.381860041762593</v>
      </c>
      <c r="I62" s="231">
        <f t="shared" si="2"/>
        <v>30.872596153846153</v>
      </c>
    </row>
    <row r="63" spans="1:9" ht="15.6" customHeight="1" x14ac:dyDescent="0.3">
      <c r="A63" s="235">
        <v>32391</v>
      </c>
      <c r="B63" s="193"/>
      <c r="C63" s="194"/>
      <c r="D63" s="215" t="s">
        <v>330</v>
      </c>
      <c r="E63" s="52">
        <v>0</v>
      </c>
      <c r="F63" s="52">
        <v>770</v>
      </c>
      <c r="G63" s="52">
        <v>770</v>
      </c>
      <c r="H63" s="231">
        <v>0</v>
      </c>
      <c r="I63" s="231">
        <f t="shared" si="2"/>
        <v>100</v>
      </c>
    </row>
    <row r="64" spans="1:9" ht="27.6" customHeight="1" x14ac:dyDescent="0.3">
      <c r="A64" s="349">
        <v>32394</v>
      </c>
      <c r="B64" s="350"/>
      <c r="C64" s="351"/>
      <c r="D64" s="215" t="s">
        <v>229</v>
      </c>
      <c r="E64" s="52">
        <v>0</v>
      </c>
      <c r="F64" s="52">
        <v>0</v>
      </c>
      <c r="G64" s="52">
        <v>146.1</v>
      </c>
      <c r="H64" s="231">
        <v>0</v>
      </c>
      <c r="I64" s="231">
        <v>0</v>
      </c>
    </row>
    <row r="65" spans="1:9" ht="15.6" customHeight="1" x14ac:dyDescent="0.3">
      <c r="A65" s="349">
        <v>32399</v>
      </c>
      <c r="B65" s="350"/>
      <c r="C65" s="351"/>
      <c r="D65" s="215" t="s">
        <v>72</v>
      </c>
      <c r="E65" s="52">
        <v>892.65</v>
      </c>
      <c r="F65" s="52">
        <v>1500</v>
      </c>
      <c r="G65" s="52">
        <v>1432.25</v>
      </c>
      <c r="H65" s="231">
        <f t="shared" si="14"/>
        <v>160.44922422001903</v>
      </c>
      <c r="I65" s="231">
        <f t="shared" si="2"/>
        <v>95.483333333333334</v>
      </c>
    </row>
    <row r="66" spans="1:9" s="24" customFormat="1" ht="30" customHeight="1" x14ac:dyDescent="0.3">
      <c r="A66" s="346">
        <v>329</v>
      </c>
      <c r="B66" s="347"/>
      <c r="C66" s="348"/>
      <c r="D66" s="197" t="s">
        <v>49</v>
      </c>
      <c r="E66" s="50">
        <f>SUM(E67:E71)</f>
        <v>1528.24</v>
      </c>
      <c r="F66" s="50">
        <f>SUM(F67:F71)</f>
        <v>2065.38</v>
      </c>
      <c r="G66" s="50">
        <f>SUM(G67:G71)</f>
        <v>2058.8999999999996</v>
      </c>
      <c r="H66" s="234">
        <f>G66/E66*100</f>
        <v>134.72360362246764</v>
      </c>
      <c r="I66" s="234">
        <f t="shared" si="2"/>
        <v>99.686256282136924</v>
      </c>
    </row>
    <row r="67" spans="1:9" s="22" customFormat="1" ht="30" customHeight="1" x14ac:dyDescent="0.3">
      <c r="A67" s="349">
        <v>32921</v>
      </c>
      <c r="B67" s="350"/>
      <c r="C67" s="351"/>
      <c r="D67" s="215" t="s">
        <v>230</v>
      </c>
      <c r="E67" s="51"/>
      <c r="F67" s="51">
        <v>0</v>
      </c>
      <c r="G67" s="51">
        <v>249.89</v>
      </c>
      <c r="H67" s="231">
        <v>0</v>
      </c>
      <c r="I67" s="231">
        <v>0</v>
      </c>
    </row>
    <row r="68" spans="1:9" x14ac:dyDescent="0.3">
      <c r="A68" s="349">
        <v>32922</v>
      </c>
      <c r="B68" s="350"/>
      <c r="C68" s="351"/>
      <c r="D68" s="215" t="s">
        <v>111</v>
      </c>
      <c r="E68" s="52">
        <v>1108.74</v>
      </c>
      <c r="F68" s="52">
        <v>1129.6600000000001</v>
      </c>
      <c r="G68" s="52">
        <v>879.77</v>
      </c>
      <c r="H68" s="231">
        <f>G68/E68*100</f>
        <v>79.348629976369565</v>
      </c>
      <c r="I68" s="231">
        <f t="shared" si="2"/>
        <v>77.879184887488265</v>
      </c>
    </row>
    <row r="69" spans="1:9" x14ac:dyDescent="0.3">
      <c r="A69" s="349">
        <v>32941</v>
      </c>
      <c r="B69" s="350"/>
      <c r="C69" s="351"/>
      <c r="D69" s="215" t="s">
        <v>112</v>
      </c>
      <c r="E69" s="52">
        <v>163.09</v>
      </c>
      <c r="F69" s="52">
        <v>163.09</v>
      </c>
      <c r="G69" s="52">
        <v>163.09</v>
      </c>
      <c r="H69" s="231">
        <f t="shared" ref="H69:H71" si="15">G69/E69*100</f>
        <v>100</v>
      </c>
      <c r="I69" s="231">
        <f t="shared" si="2"/>
        <v>100</v>
      </c>
    </row>
    <row r="70" spans="1:9" x14ac:dyDescent="0.3">
      <c r="A70" s="235">
        <v>32952</v>
      </c>
      <c r="B70" s="193"/>
      <c r="C70" s="194"/>
      <c r="D70" s="215" t="s">
        <v>331</v>
      </c>
      <c r="E70" s="52">
        <v>0</v>
      </c>
      <c r="F70" s="52">
        <v>172.63</v>
      </c>
      <c r="G70" s="52">
        <v>172.63</v>
      </c>
      <c r="H70" s="231">
        <v>0</v>
      </c>
      <c r="I70" s="231">
        <f t="shared" ref="I70:I150" si="16">G70/F70*100</f>
        <v>100</v>
      </c>
    </row>
    <row r="71" spans="1:9" ht="30" x14ac:dyDescent="0.3">
      <c r="A71" s="349">
        <v>32999</v>
      </c>
      <c r="B71" s="350"/>
      <c r="C71" s="351"/>
      <c r="D71" s="215" t="s">
        <v>49</v>
      </c>
      <c r="E71" s="52">
        <v>256.41000000000003</v>
      </c>
      <c r="F71" s="52">
        <v>600</v>
      </c>
      <c r="G71" s="52">
        <v>593.52</v>
      </c>
      <c r="H71" s="231">
        <f t="shared" si="15"/>
        <v>231.47303147303145</v>
      </c>
      <c r="I71" s="231">
        <f t="shared" si="16"/>
        <v>98.92</v>
      </c>
    </row>
    <row r="72" spans="1:9" s="24" customFormat="1" x14ac:dyDescent="0.3">
      <c r="A72" s="346">
        <v>34</v>
      </c>
      <c r="B72" s="347"/>
      <c r="C72" s="348"/>
      <c r="D72" s="197" t="s">
        <v>50</v>
      </c>
      <c r="E72" s="50">
        <f t="shared" ref="E72:G72" si="17">SUM(E73)</f>
        <v>648.25</v>
      </c>
      <c r="F72" s="50">
        <f t="shared" si="17"/>
        <v>741.56</v>
      </c>
      <c r="G72" s="50">
        <f t="shared" si="17"/>
        <v>790.81</v>
      </c>
      <c r="H72" s="234">
        <f>G72/E72*100</f>
        <v>121.99151561897415</v>
      </c>
      <c r="I72" s="234">
        <f t="shared" si="16"/>
        <v>106.64140460650519</v>
      </c>
    </row>
    <row r="73" spans="1:9" s="24" customFormat="1" ht="17.399999999999999" customHeight="1" x14ac:dyDescent="0.3">
      <c r="A73" s="346">
        <v>343</v>
      </c>
      <c r="B73" s="347"/>
      <c r="C73" s="348"/>
      <c r="D73" s="197" t="s">
        <v>51</v>
      </c>
      <c r="E73" s="50">
        <f t="shared" ref="E73:G73" si="18">E74+E75</f>
        <v>648.25</v>
      </c>
      <c r="F73" s="50">
        <f t="shared" si="18"/>
        <v>741.56</v>
      </c>
      <c r="G73" s="50">
        <f t="shared" si="18"/>
        <v>790.81</v>
      </c>
      <c r="H73" s="234">
        <f>G73/E73*100</f>
        <v>121.99151561897415</v>
      </c>
      <c r="I73" s="234">
        <f t="shared" si="16"/>
        <v>106.64140460650519</v>
      </c>
    </row>
    <row r="74" spans="1:9" ht="30" x14ac:dyDescent="0.3">
      <c r="A74" s="349">
        <v>34311</v>
      </c>
      <c r="B74" s="350"/>
      <c r="C74" s="351"/>
      <c r="D74" s="215" t="s">
        <v>74</v>
      </c>
      <c r="E74" s="52">
        <v>646.1</v>
      </c>
      <c r="F74" s="52">
        <v>740</v>
      </c>
      <c r="G74" s="52">
        <v>789.25</v>
      </c>
      <c r="H74" s="231">
        <f>G74/E74*100</f>
        <v>122.15601300108344</v>
      </c>
      <c r="I74" s="231">
        <f t="shared" si="16"/>
        <v>106.65540540540542</v>
      </c>
    </row>
    <row r="75" spans="1:9" x14ac:dyDescent="0.3">
      <c r="A75" s="349">
        <v>34339</v>
      </c>
      <c r="B75" s="350"/>
      <c r="C75" s="351"/>
      <c r="D75" s="215" t="s">
        <v>113</v>
      </c>
      <c r="E75" s="51">
        <v>2.15</v>
      </c>
      <c r="F75" s="51">
        <v>1.56</v>
      </c>
      <c r="G75" s="51">
        <v>1.56</v>
      </c>
      <c r="H75" s="231">
        <f>G75/E75*100</f>
        <v>72.558139534883722</v>
      </c>
      <c r="I75" s="231">
        <f t="shared" si="16"/>
        <v>100</v>
      </c>
    </row>
    <row r="76" spans="1:9" s="24" customFormat="1" ht="31.2" x14ac:dyDescent="0.3">
      <c r="A76" s="353" t="s">
        <v>343</v>
      </c>
      <c r="B76" s="354"/>
      <c r="C76" s="355"/>
      <c r="D76" s="199" t="s">
        <v>114</v>
      </c>
      <c r="E76" s="130">
        <f t="shared" ref="E76:G78" si="19">E77</f>
        <v>0</v>
      </c>
      <c r="F76" s="130">
        <f t="shared" si="19"/>
        <v>138.88999999999999</v>
      </c>
      <c r="G76" s="130">
        <f t="shared" si="19"/>
        <v>138.88999999999999</v>
      </c>
      <c r="H76" s="229">
        <v>0</v>
      </c>
      <c r="I76" s="229">
        <f t="shared" si="16"/>
        <v>100</v>
      </c>
    </row>
    <row r="77" spans="1:9" s="24" customFormat="1" ht="30" customHeight="1" x14ac:dyDescent="0.3">
      <c r="A77" s="340" t="s">
        <v>306</v>
      </c>
      <c r="B77" s="341"/>
      <c r="C77" s="342"/>
      <c r="D77" s="198" t="s">
        <v>95</v>
      </c>
      <c r="E77" s="181">
        <f t="shared" si="19"/>
        <v>0</v>
      </c>
      <c r="F77" s="181">
        <f t="shared" si="19"/>
        <v>138.88999999999999</v>
      </c>
      <c r="G77" s="181">
        <f t="shared" si="19"/>
        <v>138.88999999999999</v>
      </c>
      <c r="H77" s="230">
        <v>0</v>
      </c>
      <c r="I77" s="230">
        <f t="shared" si="16"/>
        <v>100</v>
      </c>
    </row>
    <row r="78" spans="1:9" s="24" customFormat="1" ht="31.2" x14ac:dyDescent="0.3">
      <c r="A78" s="343">
        <v>4</v>
      </c>
      <c r="B78" s="344"/>
      <c r="C78" s="345"/>
      <c r="D78" s="197" t="s">
        <v>12</v>
      </c>
      <c r="E78" s="50">
        <f t="shared" si="19"/>
        <v>0</v>
      </c>
      <c r="F78" s="50">
        <f t="shared" si="19"/>
        <v>138.88999999999999</v>
      </c>
      <c r="G78" s="50">
        <f t="shared" si="19"/>
        <v>138.88999999999999</v>
      </c>
      <c r="H78" s="234">
        <v>0</v>
      </c>
      <c r="I78" s="234">
        <f t="shared" si="16"/>
        <v>100</v>
      </c>
    </row>
    <row r="79" spans="1:9" s="24" customFormat="1" ht="31.2" x14ac:dyDescent="0.3">
      <c r="A79" s="346">
        <v>42</v>
      </c>
      <c r="B79" s="347"/>
      <c r="C79" s="348"/>
      <c r="D79" s="197" t="s">
        <v>115</v>
      </c>
      <c r="E79" s="50">
        <f>E80+E82</f>
        <v>0</v>
      </c>
      <c r="F79" s="50">
        <f t="shared" ref="F79:G79" si="20">F80+F82</f>
        <v>138.88999999999999</v>
      </c>
      <c r="G79" s="50">
        <f t="shared" si="20"/>
        <v>138.88999999999999</v>
      </c>
      <c r="H79" s="234">
        <v>0</v>
      </c>
      <c r="I79" s="234">
        <f t="shared" si="16"/>
        <v>100</v>
      </c>
    </row>
    <row r="80" spans="1:9" s="24" customFormat="1" ht="15" customHeight="1" x14ac:dyDescent="0.3">
      <c r="A80" s="346">
        <v>422</v>
      </c>
      <c r="B80" s="347"/>
      <c r="C80" s="348"/>
      <c r="D80" s="197" t="s">
        <v>60</v>
      </c>
      <c r="E80" s="50">
        <f>E81</f>
        <v>0</v>
      </c>
      <c r="F80" s="50">
        <f t="shared" ref="F80:G80" si="21">F81</f>
        <v>129</v>
      </c>
      <c r="G80" s="50">
        <f t="shared" si="21"/>
        <v>129</v>
      </c>
      <c r="H80" s="234">
        <v>0</v>
      </c>
      <c r="I80" s="234">
        <f t="shared" si="16"/>
        <v>100</v>
      </c>
    </row>
    <row r="81" spans="1:9" ht="30" x14ac:dyDescent="0.3">
      <c r="A81" s="349">
        <v>42273</v>
      </c>
      <c r="B81" s="350"/>
      <c r="C81" s="351"/>
      <c r="D81" s="215" t="s">
        <v>82</v>
      </c>
      <c r="E81" s="51">
        <v>0</v>
      </c>
      <c r="F81" s="51">
        <v>129</v>
      </c>
      <c r="G81" s="51">
        <v>129</v>
      </c>
      <c r="H81" s="231">
        <v>0</v>
      </c>
      <c r="I81" s="231">
        <f t="shared" si="16"/>
        <v>100</v>
      </c>
    </row>
    <row r="82" spans="1:9" s="24" customFormat="1" ht="30" customHeight="1" x14ac:dyDescent="0.3">
      <c r="A82" s="346">
        <v>424</v>
      </c>
      <c r="B82" s="347"/>
      <c r="C82" s="348"/>
      <c r="D82" s="197" t="s">
        <v>83</v>
      </c>
      <c r="E82" s="50">
        <f>E83</f>
        <v>0</v>
      </c>
      <c r="F82" s="50">
        <f t="shared" ref="F82:G82" si="22">F83</f>
        <v>9.89</v>
      </c>
      <c r="G82" s="50">
        <f t="shared" si="22"/>
        <v>9.89</v>
      </c>
      <c r="H82" s="234">
        <v>0</v>
      </c>
      <c r="I82" s="234">
        <f t="shared" si="16"/>
        <v>100</v>
      </c>
    </row>
    <row r="83" spans="1:9" ht="15.6" customHeight="1" x14ac:dyDescent="0.3">
      <c r="A83" s="349">
        <v>42411</v>
      </c>
      <c r="B83" s="350"/>
      <c r="C83" s="351"/>
      <c r="D83" s="215" t="s">
        <v>116</v>
      </c>
      <c r="E83" s="51">
        <v>0</v>
      </c>
      <c r="F83" s="51">
        <v>9.89</v>
      </c>
      <c r="G83" s="51">
        <v>9.89</v>
      </c>
      <c r="H83" s="231">
        <v>0</v>
      </c>
      <c r="I83" s="231">
        <f t="shared" si="16"/>
        <v>100</v>
      </c>
    </row>
    <row r="84" spans="1:9" s="24" customFormat="1" ht="46.2" customHeight="1" x14ac:dyDescent="0.3">
      <c r="A84" s="374" t="s">
        <v>344</v>
      </c>
      <c r="B84" s="375"/>
      <c r="C84" s="376"/>
      <c r="D84" s="203" t="s">
        <v>117</v>
      </c>
      <c r="E84" s="129">
        <f>E85+E103+E271+E278+E305+E318+E335+E386+E392</f>
        <v>969843.20000000007</v>
      </c>
      <c r="F84" s="129">
        <f>F85+F103+F271+F278+F305+F318+F335+F386+F392</f>
        <v>1378880.9800000002</v>
      </c>
      <c r="G84" s="129">
        <f>G85+G103+G271+G278+G305+G318+G335+G386+G392</f>
        <v>1235954.3500000001</v>
      </c>
      <c r="H84" s="228">
        <f>G84/E84*100</f>
        <v>127.43857460669932</v>
      </c>
      <c r="I84" s="228">
        <f t="shared" si="16"/>
        <v>89.634592682538852</v>
      </c>
    </row>
    <row r="85" spans="1:9" s="24" customFormat="1" ht="52.8" customHeight="1" x14ac:dyDescent="0.3">
      <c r="A85" s="353" t="s">
        <v>341</v>
      </c>
      <c r="B85" s="354"/>
      <c r="C85" s="355"/>
      <c r="D85" s="199" t="s">
        <v>304</v>
      </c>
      <c r="E85" s="130">
        <f>E86</f>
        <v>1319.08</v>
      </c>
      <c r="F85" s="130">
        <f t="shared" ref="F85:G85" si="23">F86</f>
        <v>2189.44</v>
      </c>
      <c r="G85" s="130">
        <f t="shared" si="23"/>
        <v>2116.44</v>
      </c>
      <c r="H85" s="229">
        <f>G85/E85*100</f>
        <v>160.44819116353824</v>
      </c>
      <c r="I85" s="229">
        <f t="shared" si="16"/>
        <v>96.665814089447537</v>
      </c>
    </row>
    <row r="86" spans="1:9" s="24" customFormat="1" ht="26.4" customHeight="1" x14ac:dyDescent="0.3">
      <c r="A86" s="337" t="s">
        <v>301</v>
      </c>
      <c r="B86" s="338"/>
      <c r="C86" s="339"/>
      <c r="D86" s="200" t="s">
        <v>207</v>
      </c>
      <c r="E86" s="49">
        <f>E87</f>
        <v>1319.08</v>
      </c>
      <c r="F86" s="49">
        <f t="shared" ref="F86:G86" si="24">F87</f>
        <v>2189.44</v>
      </c>
      <c r="G86" s="49">
        <f t="shared" si="24"/>
        <v>2116.44</v>
      </c>
      <c r="H86" s="236">
        <f>G86/E86*100</f>
        <v>160.44819116353824</v>
      </c>
      <c r="I86" s="236">
        <f t="shared" si="16"/>
        <v>96.665814089447537</v>
      </c>
    </row>
    <row r="87" spans="1:9" s="24" customFormat="1" ht="31.2" customHeight="1" x14ac:dyDescent="0.3">
      <c r="A87" s="340" t="s">
        <v>307</v>
      </c>
      <c r="B87" s="341"/>
      <c r="C87" s="342"/>
      <c r="D87" s="198" t="s">
        <v>148</v>
      </c>
      <c r="E87" s="181">
        <f>E88</f>
        <v>1319.08</v>
      </c>
      <c r="F87" s="181">
        <f>F88</f>
        <v>2189.44</v>
      </c>
      <c r="G87" s="181">
        <f>G88</f>
        <v>2116.44</v>
      </c>
      <c r="H87" s="230">
        <f>G87/E87*100</f>
        <v>160.44819116353824</v>
      </c>
      <c r="I87" s="230">
        <f t="shared" si="16"/>
        <v>96.665814089447537</v>
      </c>
    </row>
    <row r="88" spans="1:9" s="24" customFormat="1" x14ac:dyDescent="0.3">
      <c r="A88" s="343">
        <v>3</v>
      </c>
      <c r="B88" s="344"/>
      <c r="C88" s="345"/>
      <c r="D88" s="197" t="s">
        <v>10</v>
      </c>
      <c r="E88" s="50">
        <f>E89+E99</f>
        <v>1319.08</v>
      </c>
      <c r="F88" s="50">
        <f>F89+F99</f>
        <v>2189.44</v>
      </c>
      <c r="G88" s="50">
        <f t="shared" ref="G88" si="25">G89+G99</f>
        <v>2116.44</v>
      </c>
      <c r="H88" s="234">
        <f>G88/E88*100</f>
        <v>160.44819116353824</v>
      </c>
      <c r="I88" s="234">
        <f t="shared" si="16"/>
        <v>96.665814089447537</v>
      </c>
    </row>
    <row r="89" spans="1:9" s="24" customFormat="1" ht="31.2" customHeight="1" x14ac:dyDescent="0.3">
      <c r="A89" s="346">
        <v>32</v>
      </c>
      <c r="B89" s="347"/>
      <c r="C89" s="348"/>
      <c r="D89" s="197" t="s">
        <v>18</v>
      </c>
      <c r="E89" s="50">
        <f t="shared" ref="E89:G89" si="26">E90+E92+E95+E97</f>
        <v>1319.08</v>
      </c>
      <c r="F89" s="50">
        <f>F90+F92+F95+F97</f>
        <v>935.5</v>
      </c>
      <c r="G89" s="50">
        <f t="shared" si="26"/>
        <v>682.5</v>
      </c>
      <c r="H89" s="234">
        <f t="shared" ref="H89:H90" si="27">G89/E89*100</f>
        <v>51.740607089789862</v>
      </c>
      <c r="I89" s="234">
        <f t="shared" si="16"/>
        <v>72.955638695884545</v>
      </c>
    </row>
    <row r="90" spans="1:9" s="24" customFormat="1" x14ac:dyDescent="0.3">
      <c r="A90" s="346">
        <v>321</v>
      </c>
      <c r="B90" s="347"/>
      <c r="C90" s="348"/>
      <c r="D90" s="197" t="s">
        <v>45</v>
      </c>
      <c r="E90" s="50">
        <f t="shared" ref="E90:G90" si="28">E91</f>
        <v>782.47</v>
      </c>
      <c r="F90" s="50">
        <f t="shared" si="28"/>
        <v>420</v>
      </c>
      <c r="G90" s="50">
        <f t="shared" si="28"/>
        <v>280</v>
      </c>
      <c r="H90" s="234">
        <f t="shared" si="27"/>
        <v>35.784119518959187</v>
      </c>
      <c r="I90" s="234">
        <f t="shared" si="16"/>
        <v>66.666666666666657</v>
      </c>
    </row>
    <row r="91" spans="1:9" s="24" customFormat="1" ht="24.75" customHeight="1" x14ac:dyDescent="0.3">
      <c r="A91" s="349">
        <v>32119</v>
      </c>
      <c r="B91" s="350"/>
      <c r="C91" s="351"/>
      <c r="D91" s="215" t="s">
        <v>119</v>
      </c>
      <c r="E91" s="51">
        <v>782.47</v>
      </c>
      <c r="F91" s="51">
        <v>420</v>
      </c>
      <c r="G91" s="51">
        <v>280</v>
      </c>
      <c r="H91" s="231">
        <f>G91/E91*100</f>
        <v>35.784119518959187</v>
      </c>
      <c r="I91" s="231">
        <f t="shared" si="16"/>
        <v>66.666666666666657</v>
      </c>
    </row>
    <row r="92" spans="1:9" s="24" customFormat="1" ht="34.5" customHeight="1" x14ac:dyDescent="0.3">
      <c r="A92" s="346">
        <v>322</v>
      </c>
      <c r="B92" s="347"/>
      <c r="C92" s="348"/>
      <c r="D92" s="197" t="s">
        <v>47</v>
      </c>
      <c r="E92" s="50">
        <f t="shared" ref="E92" si="29">E94</f>
        <v>430</v>
      </c>
      <c r="F92" s="50">
        <f>F93+F94</f>
        <v>120</v>
      </c>
      <c r="G92" s="50">
        <f t="shared" ref="G92" si="30">G93+G94</f>
        <v>0</v>
      </c>
      <c r="H92" s="234">
        <f>G92/E92*100</f>
        <v>0</v>
      </c>
      <c r="I92" s="234">
        <f t="shared" si="16"/>
        <v>0</v>
      </c>
    </row>
    <row r="93" spans="1:9" x14ac:dyDescent="0.3">
      <c r="A93" s="349">
        <v>32219</v>
      </c>
      <c r="B93" s="350"/>
      <c r="C93" s="351"/>
      <c r="D93" s="215" t="s">
        <v>96</v>
      </c>
      <c r="E93" s="52">
        <v>0</v>
      </c>
      <c r="F93" s="52">
        <v>120</v>
      </c>
      <c r="G93" s="52">
        <v>0</v>
      </c>
      <c r="H93" s="231">
        <v>0</v>
      </c>
      <c r="I93" s="231">
        <f t="shared" si="16"/>
        <v>0</v>
      </c>
    </row>
    <row r="94" spans="1:9" x14ac:dyDescent="0.3">
      <c r="A94" s="349">
        <v>32229</v>
      </c>
      <c r="B94" s="350"/>
      <c r="C94" s="351"/>
      <c r="D94" s="215" t="s">
        <v>57</v>
      </c>
      <c r="E94" s="52">
        <v>430</v>
      </c>
      <c r="F94" s="52">
        <v>0</v>
      </c>
      <c r="G94" s="52">
        <v>0</v>
      </c>
      <c r="H94" s="231">
        <v>0</v>
      </c>
      <c r="I94" s="231">
        <v>0</v>
      </c>
    </row>
    <row r="95" spans="1:9" s="24" customFormat="1" ht="19.2" customHeight="1" x14ac:dyDescent="0.3">
      <c r="A95" s="346">
        <v>323</v>
      </c>
      <c r="B95" s="347"/>
      <c r="C95" s="348"/>
      <c r="D95" s="197" t="s">
        <v>58</v>
      </c>
      <c r="E95" s="50">
        <f t="shared" ref="E95:G95" si="31">E96</f>
        <v>106.61</v>
      </c>
      <c r="F95" s="50">
        <f t="shared" si="31"/>
        <v>280.60000000000002</v>
      </c>
      <c r="G95" s="50">
        <f t="shared" si="31"/>
        <v>287.60000000000002</v>
      </c>
      <c r="H95" s="234">
        <f>G95/E95*100</f>
        <v>269.76831441703405</v>
      </c>
      <c r="I95" s="234">
        <f t="shared" si="16"/>
        <v>102.49465431218816</v>
      </c>
    </row>
    <row r="96" spans="1:9" ht="30" x14ac:dyDescent="0.3">
      <c r="A96" s="349">
        <v>32319</v>
      </c>
      <c r="B96" s="350"/>
      <c r="C96" s="351"/>
      <c r="D96" s="215" t="s">
        <v>120</v>
      </c>
      <c r="E96" s="52">
        <v>106.61</v>
      </c>
      <c r="F96" s="52">
        <v>280.60000000000002</v>
      </c>
      <c r="G96" s="52">
        <v>287.60000000000002</v>
      </c>
      <c r="H96" s="231">
        <f>G96/E96*100</f>
        <v>269.76831441703405</v>
      </c>
      <c r="I96" s="231">
        <f t="shared" si="16"/>
        <v>102.49465431218816</v>
      </c>
    </row>
    <row r="97" spans="1:9" s="24" customFormat="1" ht="31.2" x14ac:dyDescent="0.3">
      <c r="A97" s="346">
        <v>329</v>
      </c>
      <c r="B97" s="347"/>
      <c r="C97" s="348"/>
      <c r="D97" s="197" t="s">
        <v>49</v>
      </c>
      <c r="E97" s="50">
        <f t="shared" ref="E97:G97" si="32">E98</f>
        <v>0</v>
      </c>
      <c r="F97" s="50">
        <f t="shared" si="32"/>
        <v>114.9</v>
      </c>
      <c r="G97" s="50">
        <f t="shared" si="32"/>
        <v>114.9</v>
      </c>
      <c r="H97" s="234">
        <v>0</v>
      </c>
      <c r="I97" s="234">
        <f t="shared" si="16"/>
        <v>100</v>
      </c>
    </row>
    <row r="98" spans="1:9" ht="30" x14ac:dyDescent="0.3">
      <c r="A98" s="349">
        <v>32999</v>
      </c>
      <c r="B98" s="350"/>
      <c r="C98" s="351"/>
      <c r="D98" s="215" t="s">
        <v>49</v>
      </c>
      <c r="E98" s="51">
        <v>0</v>
      </c>
      <c r="F98" s="51">
        <v>114.9</v>
      </c>
      <c r="G98" s="51">
        <v>114.9</v>
      </c>
      <c r="H98" s="231">
        <v>0</v>
      </c>
      <c r="I98" s="231">
        <f t="shared" si="16"/>
        <v>100</v>
      </c>
    </row>
    <row r="99" spans="1:9" s="24" customFormat="1" x14ac:dyDescent="0.3">
      <c r="A99" s="346">
        <v>37</v>
      </c>
      <c r="B99" s="347"/>
      <c r="C99" s="348"/>
      <c r="D99" s="204" t="s">
        <v>194</v>
      </c>
      <c r="E99" s="141">
        <f>E100</f>
        <v>0</v>
      </c>
      <c r="F99" s="141">
        <f t="shared" ref="F99:G99" si="33">F100</f>
        <v>1253.94</v>
      </c>
      <c r="G99" s="141">
        <f t="shared" si="33"/>
        <v>1433.94</v>
      </c>
      <c r="H99" s="234">
        <v>0</v>
      </c>
      <c r="I99" s="234">
        <f t="shared" si="16"/>
        <v>114.35475381597206</v>
      </c>
    </row>
    <row r="100" spans="1:9" s="24" customFormat="1" ht="32.25" customHeight="1" x14ac:dyDescent="0.3">
      <c r="A100" s="346">
        <v>372</v>
      </c>
      <c r="B100" s="347"/>
      <c r="C100" s="348"/>
      <c r="D100" s="204" t="s">
        <v>64</v>
      </c>
      <c r="E100" s="141">
        <f>E101+E102</f>
        <v>0</v>
      </c>
      <c r="F100" s="141">
        <f>F101+F102</f>
        <v>1253.94</v>
      </c>
      <c r="G100" s="141">
        <f t="shared" ref="G100" si="34">G101+G102</f>
        <v>1433.94</v>
      </c>
      <c r="H100" s="234">
        <v>0</v>
      </c>
      <c r="I100" s="234">
        <f t="shared" si="16"/>
        <v>114.35475381597206</v>
      </c>
    </row>
    <row r="101" spans="1:9" s="24" customFormat="1" x14ac:dyDescent="0.3">
      <c r="A101" s="349">
        <v>37213</v>
      </c>
      <c r="B101" s="350"/>
      <c r="C101" s="351"/>
      <c r="D101" s="205" t="s">
        <v>195</v>
      </c>
      <c r="E101" s="52">
        <v>0</v>
      </c>
      <c r="F101" s="52">
        <v>300</v>
      </c>
      <c r="G101" s="52">
        <v>1323.94</v>
      </c>
      <c r="H101" s="231">
        <v>0</v>
      </c>
      <c r="I101" s="231">
        <f t="shared" si="16"/>
        <v>441.31333333333333</v>
      </c>
    </row>
    <row r="102" spans="1:9" s="24" customFormat="1" ht="30" x14ac:dyDescent="0.3">
      <c r="A102" s="349">
        <v>37219</v>
      </c>
      <c r="B102" s="350"/>
      <c r="C102" s="351"/>
      <c r="D102" s="205" t="s">
        <v>196</v>
      </c>
      <c r="E102" s="52">
        <v>0</v>
      </c>
      <c r="F102" s="52">
        <v>953.94</v>
      </c>
      <c r="G102" s="52">
        <v>110</v>
      </c>
      <c r="H102" s="231">
        <v>0</v>
      </c>
      <c r="I102" s="231">
        <f t="shared" si="16"/>
        <v>11.531123550747425</v>
      </c>
    </row>
    <row r="103" spans="1:9" s="24" customFormat="1" ht="38.4" customHeight="1" x14ac:dyDescent="0.3">
      <c r="A103" s="353" t="s">
        <v>303</v>
      </c>
      <c r="B103" s="354"/>
      <c r="C103" s="355"/>
      <c r="D103" s="199" t="s">
        <v>308</v>
      </c>
      <c r="E103" s="130">
        <f>E121+E149+E182+E104+E257</f>
        <v>940656.65000000014</v>
      </c>
      <c r="F103" s="130">
        <f>F121+F149+F182+F104+F257</f>
        <v>1173323.7700000003</v>
      </c>
      <c r="G103" s="130">
        <f>G121+G149+G182+G104+G257</f>
        <v>1150416.1100000001</v>
      </c>
      <c r="H103" s="229">
        <f t="shared" ref="H103:H108" si="35">G103/E103*100</f>
        <v>122.29925871464364</v>
      </c>
      <c r="I103" s="229">
        <f t="shared" si="16"/>
        <v>98.04762670068466</v>
      </c>
    </row>
    <row r="104" spans="1:9" ht="23.4" customHeight="1" x14ac:dyDescent="0.3">
      <c r="A104" s="383" t="s">
        <v>345</v>
      </c>
      <c r="B104" s="384"/>
      <c r="C104" s="385"/>
      <c r="D104" s="206" t="s">
        <v>87</v>
      </c>
      <c r="E104" s="186">
        <f>E105</f>
        <v>3752.1099999999997</v>
      </c>
      <c r="F104" s="186">
        <f t="shared" ref="F104:G104" si="36">F105</f>
        <v>4613.37</v>
      </c>
      <c r="G104" s="186">
        <f t="shared" si="36"/>
        <v>4163.37</v>
      </c>
      <c r="H104" s="233">
        <f t="shared" si="35"/>
        <v>110.96076607562146</v>
      </c>
      <c r="I104" s="233">
        <f t="shared" ref="H104:I120" si="37">G104/F104*100</f>
        <v>90.245742266499335</v>
      </c>
    </row>
    <row r="105" spans="1:9" s="24" customFormat="1" ht="27.6" customHeight="1" x14ac:dyDescent="0.3">
      <c r="A105" s="340" t="s">
        <v>346</v>
      </c>
      <c r="B105" s="341"/>
      <c r="C105" s="342"/>
      <c r="D105" s="198" t="s">
        <v>321</v>
      </c>
      <c r="E105" s="181">
        <f>E106+E117</f>
        <v>3752.1099999999997</v>
      </c>
      <c r="F105" s="181">
        <f t="shared" ref="F105:G105" si="38">F106+F117</f>
        <v>4613.37</v>
      </c>
      <c r="G105" s="181">
        <f t="shared" si="38"/>
        <v>4163.37</v>
      </c>
      <c r="H105" s="230">
        <f t="shared" si="35"/>
        <v>110.96076607562146</v>
      </c>
      <c r="I105" s="230">
        <f t="shared" si="37"/>
        <v>90.245742266499335</v>
      </c>
    </row>
    <row r="106" spans="1:9" s="24" customFormat="1" x14ac:dyDescent="0.3">
      <c r="A106" s="343">
        <v>3</v>
      </c>
      <c r="B106" s="344"/>
      <c r="C106" s="345"/>
      <c r="D106" s="197" t="s">
        <v>10</v>
      </c>
      <c r="E106" s="50">
        <f t="shared" ref="E106:G106" si="39">E107</f>
        <v>3752.1099999999997</v>
      </c>
      <c r="F106" s="50">
        <f t="shared" si="39"/>
        <v>4013.37</v>
      </c>
      <c r="G106" s="50">
        <f t="shared" si="39"/>
        <v>3563.37</v>
      </c>
      <c r="H106" s="234">
        <f t="shared" si="35"/>
        <v>94.969763679636259</v>
      </c>
      <c r="I106" s="234">
        <f t="shared" si="37"/>
        <v>88.787477855268762</v>
      </c>
    </row>
    <row r="107" spans="1:9" s="24" customFormat="1" x14ac:dyDescent="0.3">
      <c r="A107" s="346">
        <v>32</v>
      </c>
      <c r="B107" s="347"/>
      <c r="C107" s="348"/>
      <c r="D107" s="197" t="s">
        <v>18</v>
      </c>
      <c r="E107" s="50">
        <f t="shared" ref="E107:F107" si="40">E108+E111</f>
        <v>3752.1099999999997</v>
      </c>
      <c r="F107" s="50">
        <f t="shared" si="40"/>
        <v>4013.37</v>
      </c>
      <c r="G107" s="50">
        <f>G108+G111+G115</f>
        <v>3563.37</v>
      </c>
      <c r="H107" s="234">
        <f t="shared" si="35"/>
        <v>94.969763679636259</v>
      </c>
      <c r="I107" s="234">
        <f t="shared" si="37"/>
        <v>88.787477855268762</v>
      </c>
    </row>
    <row r="108" spans="1:9" s="24" customFormat="1" ht="31.5" customHeight="1" x14ac:dyDescent="0.3">
      <c r="A108" s="346">
        <v>321</v>
      </c>
      <c r="B108" s="347"/>
      <c r="C108" s="348"/>
      <c r="D108" s="197" t="s">
        <v>45</v>
      </c>
      <c r="E108" s="50">
        <f>E109+E110</f>
        <v>1831.95</v>
      </c>
      <c r="F108" s="50">
        <f t="shared" ref="F108:G108" si="41">F109+F110</f>
        <v>1810</v>
      </c>
      <c r="G108" s="50">
        <f t="shared" si="41"/>
        <v>1200</v>
      </c>
      <c r="H108" s="234">
        <f t="shared" si="35"/>
        <v>65.503971178252684</v>
      </c>
      <c r="I108" s="234">
        <f t="shared" si="37"/>
        <v>66.298342541436455</v>
      </c>
    </row>
    <row r="109" spans="1:9" s="22" customFormat="1" ht="31.5" customHeight="1" x14ac:dyDescent="0.3">
      <c r="A109" s="349">
        <v>32111</v>
      </c>
      <c r="B109" s="350"/>
      <c r="C109" s="351"/>
      <c r="D109" s="215" t="s">
        <v>119</v>
      </c>
      <c r="E109" s="51">
        <v>0</v>
      </c>
      <c r="F109" s="51">
        <v>0</v>
      </c>
      <c r="G109" s="51">
        <v>1200</v>
      </c>
      <c r="H109" s="231">
        <v>0</v>
      </c>
      <c r="I109" s="231">
        <v>0</v>
      </c>
    </row>
    <row r="110" spans="1:9" ht="21.75" customHeight="1" x14ac:dyDescent="0.3">
      <c r="A110" s="349">
        <v>32119</v>
      </c>
      <c r="B110" s="350"/>
      <c r="C110" s="351"/>
      <c r="D110" s="215" t="s">
        <v>119</v>
      </c>
      <c r="E110" s="52">
        <v>1831.95</v>
      </c>
      <c r="F110" s="52">
        <v>1810</v>
      </c>
      <c r="G110" s="52">
        <v>0</v>
      </c>
      <c r="H110" s="231">
        <f>G110/E110*100</f>
        <v>0</v>
      </c>
      <c r="I110" s="231">
        <f t="shared" si="37"/>
        <v>0</v>
      </c>
    </row>
    <row r="111" spans="1:9" s="24" customFormat="1" ht="15" customHeight="1" x14ac:dyDescent="0.3">
      <c r="A111" s="346">
        <v>322</v>
      </c>
      <c r="B111" s="347"/>
      <c r="C111" s="348"/>
      <c r="D111" s="197" t="s">
        <v>47</v>
      </c>
      <c r="E111" s="50">
        <f>E114+E113+E112</f>
        <v>1920.1599999999999</v>
      </c>
      <c r="F111" s="50">
        <f t="shared" ref="F111:G111" si="42">F114+F113+F112</f>
        <v>2203.37</v>
      </c>
      <c r="G111" s="50">
        <f t="shared" si="42"/>
        <v>2237.12</v>
      </c>
      <c r="H111" s="234">
        <f>G111/E111*100</f>
        <v>116.50695775352054</v>
      </c>
      <c r="I111" s="234">
        <f t="shared" si="37"/>
        <v>101.53174455493176</v>
      </c>
    </row>
    <row r="112" spans="1:9" s="24" customFormat="1" x14ac:dyDescent="0.3">
      <c r="A112" s="349">
        <v>32219</v>
      </c>
      <c r="B112" s="350"/>
      <c r="C112" s="351"/>
      <c r="D112" s="215" t="s">
        <v>96</v>
      </c>
      <c r="E112" s="92">
        <v>13.6</v>
      </c>
      <c r="F112" s="92">
        <v>0</v>
      </c>
      <c r="G112" s="92">
        <v>33.75</v>
      </c>
      <c r="H112" s="231">
        <f>G112/E112*100</f>
        <v>248.16176470588235</v>
      </c>
      <c r="I112" s="231">
        <v>0</v>
      </c>
    </row>
    <row r="113" spans="1:9" s="24" customFormat="1" ht="30" x14ac:dyDescent="0.3">
      <c r="A113" s="349">
        <v>32244</v>
      </c>
      <c r="B113" s="350"/>
      <c r="C113" s="351"/>
      <c r="D113" s="215" t="s">
        <v>79</v>
      </c>
      <c r="E113" s="92">
        <v>1026.55</v>
      </c>
      <c r="F113" s="92">
        <v>0</v>
      </c>
      <c r="G113" s="92">
        <v>0</v>
      </c>
      <c r="H113" s="231">
        <f t="shared" si="37"/>
        <v>0</v>
      </c>
      <c r="I113" s="231">
        <v>0</v>
      </c>
    </row>
    <row r="114" spans="1:9" s="24" customFormat="1" ht="15.6" customHeight="1" x14ac:dyDescent="0.3">
      <c r="A114" s="349">
        <v>32251</v>
      </c>
      <c r="B114" s="350"/>
      <c r="C114" s="351"/>
      <c r="D114" s="215" t="s">
        <v>118</v>
      </c>
      <c r="E114" s="51">
        <v>880.01</v>
      </c>
      <c r="F114" s="51">
        <v>2203.37</v>
      </c>
      <c r="G114" s="51">
        <v>2203.37</v>
      </c>
      <c r="H114" s="231">
        <f>G114/E114*100</f>
        <v>250.38010931693958</v>
      </c>
      <c r="I114" s="231">
        <f t="shared" si="37"/>
        <v>100</v>
      </c>
    </row>
    <row r="115" spans="1:9" s="24" customFormat="1" ht="15.6" customHeight="1" x14ac:dyDescent="0.3">
      <c r="A115" s="237">
        <v>329</v>
      </c>
      <c r="B115" s="195"/>
      <c r="C115" s="196"/>
      <c r="D115" s="197" t="s">
        <v>49</v>
      </c>
      <c r="E115" s="50">
        <v>0</v>
      </c>
      <c r="F115" s="50">
        <v>0</v>
      </c>
      <c r="G115" s="50">
        <f>G116</f>
        <v>126.25</v>
      </c>
      <c r="H115" s="234">
        <v>0</v>
      </c>
      <c r="I115" s="234">
        <v>0</v>
      </c>
    </row>
    <row r="116" spans="1:9" s="24" customFormat="1" ht="15.6" customHeight="1" x14ac:dyDescent="0.3">
      <c r="A116" s="235">
        <v>32999</v>
      </c>
      <c r="B116" s="193"/>
      <c r="C116" s="194"/>
      <c r="D116" s="215" t="s">
        <v>49</v>
      </c>
      <c r="E116" s="51">
        <v>0</v>
      </c>
      <c r="F116" s="51">
        <v>0</v>
      </c>
      <c r="G116" s="51">
        <v>126.25</v>
      </c>
      <c r="H116" s="231">
        <v>0</v>
      </c>
      <c r="I116" s="231">
        <v>0</v>
      </c>
    </row>
    <row r="117" spans="1:9" s="24" customFormat="1" ht="31.2" x14ac:dyDescent="0.3">
      <c r="A117" s="343">
        <v>4</v>
      </c>
      <c r="B117" s="344"/>
      <c r="C117" s="345"/>
      <c r="D117" s="197" t="s">
        <v>12</v>
      </c>
      <c r="E117" s="50">
        <f t="shared" ref="E117:G119" si="43">E118</f>
        <v>0</v>
      </c>
      <c r="F117" s="50">
        <f t="shared" si="43"/>
        <v>600</v>
      </c>
      <c r="G117" s="50">
        <f t="shared" si="43"/>
        <v>600</v>
      </c>
      <c r="H117" s="234">
        <v>0</v>
      </c>
      <c r="I117" s="234">
        <f t="shared" si="37"/>
        <v>100</v>
      </c>
    </row>
    <row r="118" spans="1:9" s="24" customFormat="1" ht="31.2" x14ac:dyDescent="0.3">
      <c r="A118" s="346">
        <v>42</v>
      </c>
      <c r="B118" s="347"/>
      <c r="C118" s="348"/>
      <c r="D118" s="197" t="s">
        <v>115</v>
      </c>
      <c r="E118" s="50">
        <f>E119</f>
        <v>0</v>
      </c>
      <c r="F118" s="50">
        <f t="shared" si="43"/>
        <v>600</v>
      </c>
      <c r="G118" s="50">
        <f t="shared" si="43"/>
        <v>600</v>
      </c>
      <c r="H118" s="234">
        <v>0</v>
      </c>
      <c r="I118" s="234">
        <f t="shared" si="37"/>
        <v>100</v>
      </c>
    </row>
    <row r="119" spans="1:9" s="24" customFormat="1" ht="15" customHeight="1" x14ac:dyDescent="0.3">
      <c r="A119" s="346">
        <v>422</v>
      </c>
      <c r="B119" s="347"/>
      <c r="C119" s="348"/>
      <c r="D119" s="197" t="s">
        <v>60</v>
      </c>
      <c r="E119" s="50">
        <f>E120</f>
        <v>0</v>
      </c>
      <c r="F119" s="50">
        <f t="shared" si="43"/>
        <v>600</v>
      </c>
      <c r="G119" s="50">
        <f t="shared" si="43"/>
        <v>600</v>
      </c>
      <c r="H119" s="234">
        <v>0</v>
      </c>
      <c r="I119" s="234">
        <f t="shared" si="37"/>
        <v>100</v>
      </c>
    </row>
    <row r="120" spans="1:9" ht="30" x14ac:dyDescent="0.3">
      <c r="A120" s="349">
        <v>42273</v>
      </c>
      <c r="B120" s="350"/>
      <c r="C120" s="351"/>
      <c r="D120" s="215" t="s">
        <v>82</v>
      </c>
      <c r="E120" s="51">
        <v>0</v>
      </c>
      <c r="F120" s="51">
        <v>600</v>
      </c>
      <c r="G120" s="51">
        <v>600</v>
      </c>
      <c r="H120" s="231">
        <v>0</v>
      </c>
      <c r="I120" s="231">
        <f t="shared" si="37"/>
        <v>100</v>
      </c>
    </row>
    <row r="121" spans="1:9" s="24" customFormat="1" ht="21.6" customHeight="1" x14ac:dyDescent="0.3">
      <c r="A121" s="337" t="s">
        <v>305</v>
      </c>
      <c r="B121" s="338"/>
      <c r="C121" s="339"/>
      <c r="D121" s="200" t="s">
        <v>92</v>
      </c>
      <c r="E121" s="49">
        <f>E122</f>
        <v>3398.3900000000003</v>
      </c>
      <c r="F121" s="49">
        <f t="shared" ref="F121:G121" si="44">F122</f>
        <v>2550</v>
      </c>
      <c r="G121" s="49">
        <f t="shared" si="44"/>
        <v>2281.64</v>
      </c>
      <c r="H121" s="233">
        <f>G121/E121*100</f>
        <v>67.138851044170906</v>
      </c>
      <c r="I121" s="233">
        <f t="shared" si="16"/>
        <v>89.476078431372542</v>
      </c>
    </row>
    <row r="122" spans="1:9" s="24" customFormat="1" ht="19.8" customHeight="1" x14ac:dyDescent="0.3">
      <c r="A122" s="406" t="s">
        <v>309</v>
      </c>
      <c r="B122" s="407"/>
      <c r="C122" s="408"/>
      <c r="D122" s="202" t="s">
        <v>92</v>
      </c>
      <c r="E122" s="183">
        <f>E123</f>
        <v>3398.3900000000003</v>
      </c>
      <c r="F122" s="183">
        <f t="shared" ref="F122:G122" si="45">F123</f>
        <v>2550</v>
      </c>
      <c r="G122" s="183">
        <f t="shared" si="45"/>
        <v>2281.64</v>
      </c>
      <c r="H122" s="236">
        <f>G122/E122*100</f>
        <v>67.138851044170906</v>
      </c>
      <c r="I122" s="236">
        <f t="shared" si="16"/>
        <v>89.476078431372542</v>
      </c>
    </row>
    <row r="123" spans="1:9" s="24" customFormat="1" ht="30" customHeight="1" x14ac:dyDescent="0.3">
      <c r="A123" s="340" t="s">
        <v>310</v>
      </c>
      <c r="B123" s="341"/>
      <c r="C123" s="342"/>
      <c r="D123" s="198" t="s">
        <v>92</v>
      </c>
      <c r="E123" s="181">
        <f>E124+E141</f>
        <v>3398.3900000000003</v>
      </c>
      <c r="F123" s="181">
        <f>F124+F141</f>
        <v>2550</v>
      </c>
      <c r="G123" s="181">
        <f>G124+G141</f>
        <v>2281.64</v>
      </c>
      <c r="H123" s="230">
        <f>G123/E123*100</f>
        <v>67.138851044170906</v>
      </c>
      <c r="I123" s="230">
        <f t="shared" si="16"/>
        <v>89.476078431372542</v>
      </c>
    </row>
    <row r="124" spans="1:9" s="24" customFormat="1" ht="21.75" customHeight="1" x14ac:dyDescent="0.3">
      <c r="A124" s="343">
        <v>3</v>
      </c>
      <c r="B124" s="344"/>
      <c r="C124" s="345"/>
      <c r="D124" s="197" t="s">
        <v>10</v>
      </c>
      <c r="E124" s="50">
        <f t="shared" ref="E124:F124" si="46">E125</f>
        <v>3006.3800000000006</v>
      </c>
      <c r="F124" s="50">
        <f t="shared" si="46"/>
        <v>250</v>
      </c>
      <c r="G124" s="50">
        <f>G125</f>
        <v>93.1</v>
      </c>
      <c r="H124" s="234">
        <f>G124/E124*100</f>
        <v>3.0967475834724811</v>
      </c>
      <c r="I124" s="234">
        <f t="shared" si="16"/>
        <v>37.239999999999995</v>
      </c>
    </row>
    <row r="125" spans="1:9" s="24" customFormat="1" ht="21" customHeight="1" x14ac:dyDescent="0.3">
      <c r="A125" s="346">
        <v>32</v>
      </c>
      <c r="B125" s="347"/>
      <c r="C125" s="348"/>
      <c r="D125" s="197" t="s">
        <v>18</v>
      </c>
      <c r="E125" s="50">
        <f>E126+E129+E137+E139</f>
        <v>3006.3800000000006</v>
      </c>
      <c r="F125" s="50">
        <f>F126+F129+F137+F139</f>
        <v>250</v>
      </c>
      <c r="G125" s="50">
        <f>G126+G129+G137+G139</f>
        <v>93.1</v>
      </c>
      <c r="H125" s="234">
        <f t="shared" ref="H125:H128" si="47">G125/E125*100</f>
        <v>3.0967475834724811</v>
      </c>
      <c r="I125" s="234">
        <f t="shared" si="16"/>
        <v>37.239999999999995</v>
      </c>
    </row>
    <row r="126" spans="1:9" s="24" customFormat="1" ht="16.2" customHeight="1" x14ac:dyDescent="0.3">
      <c r="A126" s="346">
        <v>321</v>
      </c>
      <c r="B126" s="347"/>
      <c r="C126" s="348"/>
      <c r="D126" s="197" t="s">
        <v>45</v>
      </c>
      <c r="E126" s="50">
        <f>E127+E128</f>
        <v>78.28</v>
      </c>
      <c r="F126" s="50">
        <f t="shared" ref="F126:G126" si="48">F127+F128</f>
        <v>0</v>
      </c>
      <c r="G126" s="50">
        <f t="shared" si="48"/>
        <v>6.41</v>
      </c>
      <c r="H126" s="234">
        <f t="shared" si="47"/>
        <v>8.1885539090444563</v>
      </c>
      <c r="I126" s="234">
        <v>0</v>
      </c>
    </row>
    <row r="127" spans="1:9" x14ac:dyDescent="0.3">
      <c r="A127" s="349">
        <v>32111</v>
      </c>
      <c r="B127" s="350"/>
      <c r="C127" s="351"/>
      <c r="D127" s="215" t="s">
        <v>53</v>
      </c>
      <c r="E127" s="52">
        <v>44.52</v>
      </c>
      <c r="F127" s="52">
        <v>0</v>
      </c>
      <c r="G127" s="52">
        <v>6.41</v>
      </c>
      <c r="H127" s="231">
        <f>G127/E127*100</f>
        <v>14.39802336028751</v>
      </c>
      <c r="I127" s="231">
        <v>0</v>
      </c>
    </row>
    <row r="128" spans="1:9" ht="15.6" customHeight="1" x14ac:dyDescent="0.3">
      <c r="A128" s="349">
        <v>32131</v>
      </c>
      <c r="B128" s="350"/>
      <c r="C128" s="351"/>
      <c r="D128" s="215" t="s">
        <v>54</v>
      </c>
      <c r="E128" s="52">
        <v>33.76</v>
      </c>
      <c r="F128" s="52">
        <v>0</v>
      </c>
      <c r="G128" s="52">
        <v>0</v>
      </c>
      <c r="H128" s="231">
        <f t="shared" si="47"/>
        <v>0</v>
      </c>
      <c r="I128" s="231">
        <v>0</v>
      </c>
    </row>
    <row r="129" spans="1:9" s="24" customFormat="1" x14ac:dyDescent="0.3">
      <c r="A129" s="346">
        <v>322</v>
      </c>
      <c r="B129" s="347"/>
      <c r="C129" s="348"/>
      <c r="D129" s="197" t="s">
        <v>47</v>
      </c>
      <c r="E129" s="141">
        <f>SUM(E130:E136)</f>
        <v>2288</v>
      </c>
      <c r="F129" s="141">
        <f>SUM(F130:F136)</f>
        <v>250</v>
      </c>
      <c r="G129" s="141">
        <f>SUM(G130:G136)</f>
        <v>86.69</v>
      </c>
      <c r="H129" s="234">
        <f>G129/E129*100</f>
        <v>3.7888986013986012</v>
      </c>
      <c r="I129" s="234">
        <f t="shared" si="16"/>
        <v>34.676000000000002</v>
      </c>
    </row>
    <row r="130" spans="1:9" s="24" customFormat="1" x14ac:dyDescent="0.3">
      <c r="A130" s="349">
        <v>32211</v>
      </c>
      <c r="B130" s="350"/>
      <c r="C130" s="351"/>
      <c r="D130" s="215" t="s">
        <v>56</v>
      </c>
      <c r="E130" s="52">
        <v>112.64</v>
      </c>
      <c r="F130" s="52">
        <v>0</v>
      </c>
      <c r="G130" s="52">
        <v>0</v>
      </c>
      <c r="H130" s="231">
        <v>0</v>
      </c>
      <c r="I130" s="231">
        <v>0</v>
      </c>
    </row>
    <row r="131" spans="1:9" s="24" customFormat="1" x14ac:dyDescent="0.3">
      <c r="A131" s="349">
        <v>32219</v>
      </c>
      <c r="B131" s="350"/>
      <c r="C131" s="351"/>
      <c r="D131" s="215" t="s">
        <v>96</v>
      </c>
      <c r="E131" s="79">
        <v>799.51</v>
      </c>
      <c r="F131" s="79">
        <v>0</v>
      </c>
      <c r="G131" s="79">
        <v>0</v>
      </c>
      <c r="H131" s="231">
        <v>0</v>
      </c>
      <c r="I131" s="231">
        <v>0</v>
      </c>
    </row>
    <row r="132" spans="1:9" x14ac:dyDescent="0.3">
      <c r="A132" s="349">
        <v>32229</v>
      </c>
      <c r="B132" s="350"/>
      <c r="C132" s="351"/>
      <c r="D132" s="215" t="s">
        <v>57</v>
      </c>
      <c r="E132" s="52">
        <v>12.34</v>
      </c>
      <c r="F132" s="52">
        <v>0</v>
      </c>
      <c r="G132" s="52">
        <v>0</v>
      </c>
      <c r="H132" s="231">
        <v>0</v>
      </c>
      <c r="I132" s="231">
        <v>0</v>
      </c>
    </row>
    <row r="133" spans="1:9" x14ac:dyDescent="0.3">
      <c r="A133" s="349">
        <v>32233</v>
      </c>
      <c r="B133" s="350"/>
      <c r="C133" s="351"/>
      <c r="D133" s="215" t="s">
        <v>98</v>
      </c>
      <c r="E133" s="52">
        <v>129.87</v>
      </c>
      <c r="F133" s="52">
        <v>0</v>
      </c>
      <c r="G133" s="52">
        <v>0</v>
      </c>
      <c r="H133" s="231">
        <v>0</v>
      </c>
      <c r="I133" s="231">
        <v>0</v>
      </c>
    </row>
    <row r="134" spans="1:9" x14ac:dyDescent="0.3">
      <c r="A134" s="349">
        <v>32234</v>
      </c>
      <c r="B134" s="350"/>
      <c r="C134" s="351"/>
      <c r="D134" s="215" t="s">
        <v>99</v>
      </c>
      <c r="E134" s="52">
        <v>57.86</v>
      </c>
      <c r="F134" s="52">
        <v>0</v>
      </c>
      <c r="G134" s="52">
        <v>0</v>
      </c>
      <c r="H134" s="231">
        <v>0</v>
      </c>
      <c r="I134" s="231">
        <v>0</v>
      </c>
    </row>
    <row r="135" spans="1:9" ht="31.5" customHeight="1" x14ac:dyDescent="0.3">
      <c r="A135" s="349">
        <v>32244</v>
      </c>
      <c r="B135" s="350"/>
      <c r="C135" s="351"/>
      <c r="D135" s="215" t="s">
        <v>79</v>
      </c>
      <c r="E135" s="52">
        <v>0</v>
      </c>
      <c r="F135" s="52">
        <v>250</v>
      </c>
      <c r="G135" s="52">
        <v>86.69</v>
      </c>
      <c r="H135" s="231">
        <v>0</v>
      </c>
      <c r="I135" s="231">
        <f t="shared" si="16"/>
        <v>34.676000000000002</v>
      </c>
    </row>
    <row r="136" spans="1:9" x14ac:dyDescent="0.3">
      <c r="A136" s="349">
        <v>32251</v>
      </c>
      <c r="B136" s="350"/>
      <c r="C136" s="351"/>
      <c r="D136" s="215" t="s">
        <v>76</v>
      </c>
      <c r="E136" s="52">
        <v>1175.78</v>
      </c>
      <c r="F136" s="52">
        <v>0</v>
      </c>
      <c r="G136" s="52">
        <v>0</v>
      </c>
      <c r="H136" s="231">
        <v>0</v>
      </c>
      <c r="I136" s="231">
        <v>0</v>
      </c>
    </row>
    <row r="137" spans="1:9" s="24" customFormat="1" ht="16.95" customHeight="1" x14ac:dyDescent="0.3">
      <c r="A137" s="346">
        <v>323</v>
      </c>
      <c r="B137" s="347"/>
      <c r="C137" s="348"/>
      <c r="D137" s="197" t="s">
        <v>58</v>
      </c>
      <c r="E137" s="141">
        <f t="shared" ref="E137:G137" si="49">E138</f>
        <v>352.24</v>
      </c>
      <c r="F137" s="141">
        <f t="shared" si="49"/>
        <v>0</v>
      </c>
      <c r="G137" s="141">
        <f t="shared" si="49"/>
        <v>0</v>
      </c>
      <c r="H137" s="234">
        <v>0</v>
      </c>
      <c r="I137" s="234">
        <v>0</v>
      </c>
    </row>
    <row r="138" spans="1:9" ht="29.25" customHeight="1" x14ac:dyDescent="0.3">
      <c r="A138" s="349">
        <v>32329</v>
      </c>
      <c r="B138" s="350"/>
      <c r="C138" s="351"/>
      <c r="D138" s="215" t="s">
        <v>110</v>
      </c>
      <c r="E138" s="52">
        <v>352.24</v>
      </c>
      <c r="F138" s="52">
        <v>0</v>
      </c>
      <c r="G138" s="52">
        <v>0</v>
      </c>
      <c r="H138" s="231">
        <v>0</v>
      </c>
      <c r="I138" s="231">
        <v>0</v>
      </c>
    </row>
    <row r="139" spans="1:9" s="24" customFormat="1" ht="31.2" x14ac:dyDescent="0.3">
      <c r="A139" s="346">
        <v>329</v>
      </c>
      <c r="B139" s="347"/>
      <c r="C139" s="348"/>
      <c r="D139" s="197" t="s">
        <v>49</v>
      </c>
      <c r="E139" s="141">
        <f t="shared" ref="E139:G139" si="50">E140</f>
        <v>287.86</v>
      </c>
      <c r="F139" s="141">
        <f t="shared" si="50"/>
        <v>0</v>
      </c>
      <c r="G139" s="141">
        <f t="shared" si="50"/>
        <v>0</v>
      </c>
      <c r="H139" s="231">
        <v>0</v>
      </c>
      <c r="I139" s="231">
        <v>0</v>
      </c>
    </row>
    <row r="140" spans="1:9" ht="30" x14ac:dyDescent="0.3">
      <c r="A140" s="349">
        <v>32999</v>
      </c>
      <c r="B140" s="350"/>
      <c r="C140" s="351"/>
      <c r="D140" s="215" t="s">
        <v>49</v>
      </c>
      <c r="E140" s="52">
        <v>287.86</v>
      </c>
      <c r="F140" s="52">
        <v>0</v>
      </c>
      <c r="G140" s="52">
        <v>0</v>
      </c>
      <c r="H140" s="231">
        <v>0</v>
      </c>
      <c r="I140" s="231">
        <v>0</v>
      </c>
    </row>
    <row r="141" spans="1:9" s="24" customFormat="1" ht="31.2" x14ac:dyDescent="0.3">
      <c r="A141" s="343">
        <v>4</v>
      </c>
      <c r="B141" s="344"/>
      <c r="C141" s="345"/>
      <c r="D141" s="197" t="s">
        <v>12</v>
      </c>
      <c r="E141" s="50">
        <f t="shared" ref="E141:G147" si="51">E142</f>
        <v>392.01</v>
      </c>
      <c r="F141" s="50">
        <f t="shared" si="51"/>
        <v>2300</v>
      </c>
      <c r="G141" s="50">
        <f t="shared" si="51"/>
        <v>2188.54</v>
      </c>
      <c r="H141" s="234">
        <f>G141/E141*100</f>
        <v>558.28677839851025</v>
      </c>
      <c r="I141" s="234">
        <f t="shared" si="16"/>
        <v>95.153913043478255</v>
      </c>
    </row>
    <row r="142" spans="1:9" s="24" customFormat="1" ht="31.2" x14ac:dyDescent="0.3">
      <c r="A142" s="346">
        <v>42</v>
      </c>
      <c r="B142" s="347"/>
      <c r="C142" s="348"/>
      <c r="D142" s="197" t="s">
        <v>23</v>
      </c>
      <c r="E142" s="50">
        <f t="shared" ref="E142:G142" si="52">E143+E147</f>
        <v>392.01</v>
      </c>
      <c r="F142" s="50">
        <f t="shared" si="52"/>
        <v>2300</v>
      </c>
      <c r="G142" s="50">
        <f t="shared" si="52"/>
        <v>2188.54</v>
      </c>
      <c r="H142" s="234">
        <f>G142/E142*100</f>
        <v>558.28677839851025</v>
      </c>
      <c r="I142" s="234">
        <f t="shared" si="16"/>
        <v>95.153913043478255</v>
      </c>
    </row>
    <row r="143" spans="1:9" s="24" customFormat="1" x14ac:dyDescent="0.3">
      <c r="A143" s="346">
        <v>422</v>
      </c>
      <c r="B143" s="347"/>
      <c r="C143" s="348"/>
      <c r="D143" s="197" t="s">
        <v>60</v>
      </c>
      <c r="E143" s="50">
        <f t="shared" ref="E143:F143" si="53">E144+E145+E146</f>
        <v>392.01</v>
      </c>
      <c r="F143" s="50">
        <f t="shared" si="53"/>
        <v>2300</v>
      </c>
      <c r="G143" s="50">
        <f>G144+G145+G146</f>
        <v>2188.54</v>
      </c>
      <c r="H143" s="234">
        <f>G143/E143*100</f>
        <v>558.28677839851025</v>
      </c>
      <c r="I143" s="234">
        <f t="shared" si="16"/>
        <v>95.153913043478255</v>
      </c>
    </row>
    <row r="144" spans="1:9" s="24" customFormat="1" x14ac:dyDescent="0.3">
      <c r="A144" s="238">
        <v>42211</v>
      </c>
      <c r="B144" s="195"/>
      <c r="C144" s="196"/>
      <c r="D144" s="97" t="s">
        <v>334</v>
      </c>
      <c r="E144" s="92">
        <v>0</v>
      </c>
      <c r="F144" s="92">
        <v>0</v>
      </c>
      <c r="G144" s="92">
        <v>1643.29</v>
      </c>
      <c r="H144" s="231">
        <v>0</v>
      </c>
      <c r="I144" s="231">
        <v>0</v>
      </c>
    </row>
    <row r="145" spans="1:9" s="24" customFormat="1" x14ac:dyDescent="0.3">
      <c r="A145" s="238">
        <v>42212</v>
      </c>
      <c r="B145" s="195"/>
      <c r="C145" s="196"/>
      <c r="D145" s="97" t="s">
        <v>335</v>
      </c>
      <c r="E145" s="92">
        <v>0</v>
      </c>
      <c r="F145" s="92">
        <v>0</v>
      </c>
      <c r="G145" s="92">
        <v>545.25</v>
      </c>
      <c r="H145" s="231">
        <v>0</v>
      </c>
      <c r="I145" s="231">
        <v>0</v>
      </c>
    </row>
    <row r="146" spans="1:9" ht="30" x14ac:dyDescent="0.3">
      <c r="A146" s="349">
        <v>42273</v>
      </c>
      <c r="B146" s="350"/>
      <c r="C146" s="351"/>
      <c r="D146" s="215" t="s">
        <v>82</v>
      </c>
      <c r="E146" s="51">
        <v>392.01</v>
      </c>
      <c r="F146" s="51">
        <v>2300</v>
      </c>
      <c r="G146" s="51">
        <v>0</v>
      </c>
      <c r="H146" s="231">
        <f>G146/E146*100</f>
        <v>0</v>
      </c>
      <c r="I146" s="231">
        <f t="shared" si="16"/>
        <v>0</v>
      </c>
    </row>
    <row r="147" spans="1:9" s="24" customFormat="1" ht="31.2" x14ac:dyDescent="0.3">
      <c r="A147" s="346">
        <v>424</v>
      </c>
      <c r="B147" s="347"/>
      <c r="C147" s="348"/>
      <c r="D147" s="197" t="s">
        <v>83</v>
      </c>
      <c r="E147" s="50">
        <f t="shared" si="51"/>
        <v>0</v>
      </c>
      <c r="F147" s="50">
        <f t="shared" si="51"/>
        <v>0</v>
      </c>
      <c r="G147" s="50">
        <f t="shared" si="51"/>
        <v>0</v>
      </c>
      <c r="H147" s="231">
        <v>0</v>
      </c>
      <c r="I147" s="231">
        <v>0</v>
      </c>
    </row>
    <row r="148" spans="1:9" x14ac:dyDescent="0.3">
      <c r="A148" s="349">
        <v>42411</v>
      </c>
      <c r="B148" s="350"/>
      <c r="C148" s="351"/>
      <c r="D148" s="215" t="s">
        <v>116</v>
      </c>
      <c r="E148" s="51">
        <v>0</v>
      </c>
      <c r="F148" s="51">
        <v>0</v>
      </c>
      <c r="G148" s="51">
        <v>0</v>
      </c>
      <c r="H148" s="231">
        <v>0</v>
      </c>
      <c r="I148" s="231">
        <v>0</v>
      </c>
    </row>
    <row r="149" spans="1:9" s="24" customFormat="1" ht="24.6" customHeight="1" x14ac:dyDescent="0.3">
      <c r="A149" s="337" t="s">
        <v>311</v>
      </c>
      <c r="B149" s="338"/>
      <c r="C149" s="339"/>
      <c r="D149" s="200" t="s">
        <v>137</v>
      </c>
      <c r="E149" s="49">
        <f>E150</f>
        <v>12587.52</v>
      </c>
      <c r="F149" s="49">
        <f t="shared" ref="F149:G149" si="54">F150</f>
        <v>11060</v>
      </c>
      <c r="G149" s="49">
        <f t="shared" si="54"/>
        <v>10032.879999999999</v>
      </c>
      <c r="H149" s="233">
        <f t="shared" ref="H149:H154" si="55">G149/E149*100</f>
        <v>79.704977628635348</v>
      </c>
      <c r="I149" s="233">
        <f t="shared" si="16"/>
        <v>90.713200723327304</v>
      </c>
    </row>
    <row r="150" spans="1:9" ht="31.2" x14ac:dyDescent="0.3">
      <c r="A150" s="380" t="s">
        <v>312</v>
      </c>
      <c r="B150" s="381"/>
      <c r="C150" s="382"/>
      <c r="D150" s="214" t="s">
        <v>137</v>
      </c>
      <c r="E150" s="184">
        <f>E151</f>
        <v>12587.52</v>
      </c>
      <c r="F150" s="184">
        <f t="shared" ref="F150:G150" si="56">F151</f>
        <v>11060</v>
      </c>
      <c r="G150" s="184">
        <f t="shared" si="56"/>
        <v>10032.879999999999</v>
      </c>
      <c r="H150" s="233">
        <f t="shared" si="55"/>
        <v>79.704977628635348</v>
      </c>
      <c r="I150" s="233">
        <f t="shared" si="16"/>
        <v>90.713200723327304</v>
      </c>
    </row>
    <row r="151" spans="1:9" s="24" customFormat="1" ht="30" customHeight="1" x14ac:dyDescent="0.3">
      <c r="A151" s="340" t="s">
        <v>313</v>
      </c>
      <c r="B151" s="341"/>
      <c r="C151" s="342"/>
      <c r="D151" s="198" t="s">
        <v>137</v>
      </c>
      <c r="E151" s="185">
        <f>E152+E177</f>
        <v>12587.52</v>
      </c>
      <c r="F151" s="185">
        <f t="shared" ref="F151:G151" si="57">F152+F177</f>
        <v>11060</v>
      </c>
      <c r="G151" s="185">
        <f t="shared" si="57"/>
        <v>10032.879999999999</v>
      </c>
      <c r="H151" s="230">
        <f t="shared" si="55"/>
        <v>79.704977628635348</v>
      </c>
      <c r="I151" s="230">
        <f t="shared" ref="I151:I214" si="58">G151/F151*100</f>
        <v>90.713200723327304</v>
      </c>
    </row>
    <row r="152" spans="1:9" s="24" customFormat="1" x14ac:dyDescent="0.3">
      <c r="A152" s="343">
        <v>3</v>
      </c>
      <c r="B152" s="344"/>
      <c r="C152" s="345"/>
      <c r="D152" s="197" t="s">
        <v>10</v>
      </c>
      <c r="E152" s="50">
        <f t="shared" ref="E152:G152" si="59">E153</f>
        <v>12587.52</v>
      </c>
      <c r="F152" s="50">
        <f t="shared" si="59"/>
        <v>10545.35</v>
      </c>
      <c r="G152" s="50">
        <f t="shared" si="59"/>
        <v>9518.23</v>
      </c>
      <c r="H152" s="234">
        <f t="shared" si="55"/>
        <v>75.616404184462056</v>
      </c>
      <c r="I152" s="234">
        <f t="shared" si="58"/>
        <v>90.259972404898832</v>
      </c>
    </row>
    <row r="153" spans="1:9" s="24" customFormat="1" x14ac:dyDescent="0.3">
      <c r="A153" s="346">
        <v>32</v>
      </c>
      <c r="B153" s="347"/>
      <c r="C153" s="348"/>
      <c r="D153" s="197" t="s">
        <v>18</v>
      </c>
      <c r="E153" s="50">
        <f>E154+E157+E166+E175</f>
        <v>12587.52</v>
      </c>
      <c r="F153" s="50">
        <f>F154+F157+F166+F175</f>
        <v>10545.35</v>
      </c>
      <c r="G153" s="50">
        <f t="shared" ref="G153" si="60">G154+G157+G166+G175</f>
        <v>9518.23</v>
      </c>
      <c r="H153" s="234">
        <f t="shared" si="55"/>
        <v>75.616404184462056</v>
      </c>
      <c r="I153" s="234">
        <f t="shared" si="58"/>
        <v>90.259972404898832</v>
      </c>
    </row>
    <row r="154" spans="1:9" s="24" customFormat="1" ht="28.5" customHeight="1" x14ac:dyDescent="0.3">
      <c r="A154" s="346">
        <v>321</v>
      </c>
      <c r="B154" s="347"/>
      <c r="C154" s="348"/>
      <c r="D154" s="197" t="s">
        <v>45</v>
      </c>
      <c r="E154" s="50">
        <f t="shared" ref="E154:F154" si="61">E156</f>
        <v>106.2</v>
      </c>
      <c r="F154" s="50">
        <f t="shared" si="61"/>
        <v>1320</v>
      </c>
      <c r="G154" s="50">
        <f>G155+G156</f>
        <v>1320</v>
      </c>
      <c r="H154" s="234">
        <f t="shared" si="55"/>
        <v>1242.9378531073446</v>
      </c>
      <c r="I154" s="234">
        <f t="shared" si="58"/>
        <v>100</v>
      </c>
    </row>
    <row r="155" spans="1:9" s="22" customFormat="1" ht="28.5" customHeight="1" x14ac:dyDescent="0.3">
      <c r="A155" s="235">
        <v>32111</v>
      </c>
      <c r="B155" s="193"/>
      <c r="C155" s="194"/>
      <c r="D155" s="215" t="s">
        <v>210</v>
      </c>
      <c r="E155" s="51">
        <v>0</v>
      </c>
      <c r="F155" s="51">
        <v>0</v>
      </c>
      <c r="G155" s="51">
        <v>1320</v>
      </c>
      <c r="H155" s="231">
        <v>0</v>
      </c>
      <c r="I155" s="231">
        <v>0</v>
      </c>
    </row>
    <row r="156" spans="1:9" x14ac:dyDescent="0.3">
      <c r="A156" s="349">
        <v>32119</v>
      </c>
      <c r="B156" s="350"/>
      <c r="C156" s="351"/>
      <c r="D156" s="215" t="s">
        <v>53</v>
      </c>
      <c r="E156" s="51">
        <v>106.2</v>
      </c>
      <c r="F156" s="51">
        <v>1320</v>
      </c>
      <c r="G156" s="51">
        <v>0</v>
      </c>
      <c r="H156" s="231">
        <f>G156/E156*100</f>
        <v>0</v>
      </c>
      <c r="I156" s="231">
        <f t="shared" si="58"/>
        <v>0</v>
      </c>
    </row>
    <row r="157" spans="1:9" s="24" customFormat="1" ht="17.399999999999999" customHeight="1" x14ac:dyDescent="0.3">
      <c r="A157" s="346">
        <v>322</v>
      </c>
      <c r="B157" s="347"/>
      <c r="C157" s="348"/>
      <c r="D157" s="197" t="s">
        <v>47</v>
      </c>
      <c r="E157" s="50">
        <f>SUM(E158:E165)</f>
        <v>694.83</v>
      </c>
      <c r="F157" s="50">
        <f t="shared" ref="F157:G157" si="62">SUM(F158:F165)</f>
        <v>2345.1799999999998</v>
      </c>
      <c r="G157" s="50">
        <f t="shared" si="62"/>
        <v>1922.7300000000002</v>
      </c>
      <c r="H157" s="234">
        <f>G157/E157*100</f>
        <v>276.71948534173828</v>
      </c>
      <c r="I157" s="234">
        <f t="shared" si="58"/>
        <v>81.986457329501377</v>
      </c>
    </row>
    <row r="158" spans="1:9" s="24" customFormat="1" x14ac:dyDescent="0.3">
      <c r="A158" s="349">
        <v>32211</v>
      </c>
      <c r="B158" s="350"/>
      <c r="C158" s="351"/>
      <c r="D158" s="215" t="s">
        <v>56</v>
      </c>
      <c r="E158" s="51">
        <v>0</v>
      </c>
      <c r="F158" s="51">
        <v>80</v>
      </c>
      <c r="G158" s="51">
        <v>31.72</v>
      </c>
      <c r="H158" s="231">
        <v>0</v>
      </c>
      <c r="I158" s="231">
        <f t="shared" si="58"/>
        <v>39.65</v>
      </c>
    </row>
    <row r="159" spans="1:9" s="24" customFormat="1" ht="20.399999999999999" customHeight="1" x14ac:dyDescent="0.3">
      <c r="A159" s="349">
        <v>32214</v>
      </c>
      <c r="B159" s="350"/>
      <c r="C159" s="351"/>
      <c r="D159" s="215" t="s">
        <v>214</v>
      </c>
      <c r="E159" s="51">
        <v>0</v>
      </c>
      <c r="F159" s="51">
        <v>0</v>
      </c>
      <c r="G159" s="51">
        <v>7.45</v>
      </c>
      <c r="H159" s="231">
        <v>0</v>
      </c>
      <c r="I159" s="231">
        <v>0</v>
      </c>
    </row>
    <row r="160" spans="1:9" ht="29.25" customHeight="1" x14ac:dyDescent="0.3">
      <c r="A160" s="349">
        <v>32219</v>
      </c>
      <c r="B160" s="350"/>
      <c r="C160" s="351"/>
      <c r="D160" s="215" t="s">
        <v>96</v>
      </c>
      <c r="E160" s="51">
        <v>444.58</v>
      </c>
      <c r="F160" s="51">
        <v>100</v>
      </c>
      <c r="G160" s="51">
        <v>30</v>
      </c>
      <c r="H160" s="231">
        <f>G160/E160*100</f>
        <v>6.7479418777272944</v>
      </c>
      <c r="I160" s="231">
        <f t="shared" si="58"/>
        <v>30</v>
      </c>
    </row>
    <row r="161" spans="1:9" ht="29.25" customHeight="1" x14ac:dyDescent="0.3">
      <c r="A161" s="349">
        <v>32224</v>
      </c>
      <c r="B161" s="350"/>
      <c r="C161" s="351"/>
      <c r="D161" s="215" t="s">
        <v>234</v>
      </c>
      <c r="E161" s="51">
        <v>0</v>
      </c>
      <c r="F161" s="51">
        <v>0</v>
      </c>
      <c r="G161" s="51">
        <v>1648.38</v>
      </c>
      <c r="H161" s="231">
        <v>0</v>
      </c>
      <c r="I161" s="231">
        <v>0</v>
      </c>
    </row>
    <row r="162" spans="1:9" x14ac:dyDescent="0.3">
      <c r="A162" s="349">
        <v>32229</v>
      </c>
      <c r="B162" s="350"/>
      <c r="C162" s="351"/>
      <c r="D162" s="215" t="s">
        <v>57</v>
      </c>
      <c r="E162" s="51">
        <v>0</v>
      </c>
      <c r="F162" s="51">
        <v>1960</v>
      </c>
      <c r="G162" s="51">
        <v>0</v>
      </c>
      <c r="H162" s="231">
        <v>0</v>
      </c>
      <c r="I162" s="231">
        <f t="shared" si="58"/>
        <v>0</v>
      </c>
    </row>
    <row r="163" spans="1:9" ht="30" x14ac:dyDescent="0.3">
      <c r="A163" s="349">
        <v>32244</v>
      </c>
      <c r="B163" s="350"/>
      <c r="C163" s="351"/>
      <c r="D163" s="215" t="s">
        <v>79</v>
      </c>
      <c r="E163" s="51">
        <v>94.2</v>
      </c>
      <c r="F163" s="51">
        <v>0</v>
      </c>
      <c r="G163" s="51">
        <v>0</v>
      </c>
      <c r="H163" s="231">
        <v>0</v>
      </c>
      <c r="I163" s="231">
        <v>0</v>
      </c>
    </row>
    <row r="164" spans="1:9" ht="15.6" customHeight="1" x14ac:dyDescent="0.3">
      <c r="A164" s="349">
        <v>32251</v>
      </c>
      <c r="B164" s="350"/>
      <c r="C164" s="351"/>
      <c r="D164" s="215" t="s">
        <v>130</v>
      </c>
      <c r="E164" s="51">
        <v>131.84</v>
      </c>
      <c r="F164" s="51">
        <v>205.18</v>
      </c>
      <c r="G164" s="51">
        <v>205.18</v>
      </c>
      <c r="H164" s="231">
        <f>G164/E164*100</f>
        <v>155.62803398058253</v>
      </c>
      <c r="I164" s="231">
        <f t="shared" si="58"/>
        <v>100</v>
      </c>
    </row>
    <row r="165" spans="1:9" ht="30" x14ac:dyDescent="0.3">
      <c r="A165" s="349">
        <v>32271</v>
      </c>
      <c r="B165" s="350"/>
      <c r="C165" s="351"/>
      <c r="D165" s="215" t="s">
        <v>84</v>
      </c>
      <c r="E165" s="51">
        <v>24.21</v>
      </c>
      <c r="F165" s="51">
        <v>0</v>
      </c>
      <c r="G165" s="51">
        <v>0</v>
      </c>
      <c r="H165" s="231">
        <v>0</v>
      </c>
      <c r="I165" s="231">
        <v>0</v>
      </c>
    </row>
    <row r="166" spans="1:9" s="24" customFormat="1" ht="17.399999999999999" customHeight="1" x14ac:dyDescent="0.3">
      <c r="A166" s="346">
        <v>323</v>
      </c>
      <c r="B166" s="347"/>
      <c r="C166" s="348"/>
      <c r="D166" s="197" t="s">
        <v>58</v>
      </c>
      <c r="E166" s="50">
        <f>SUM(E167:E174)</f>
        <v>9934.49</v>
      </c>
      <c r="F166" s="50">
        <f t="shared" ref="F166:G166" si="63">SUM(F167:F174)</f>
        <v>3910.17</v>
      </c>
      <c r="G166" s="50">
        <f t="shared" si="63"/>
        <v>3312.5</v>
      </c>
      <c r="H166" s="234">
        <f>G166/E166*100</f>
        <v>33.343432828459235</v>
      </c>
      <c r="I166" s="234">
        <f t="shared" si="58"/>
        <v>84.71498681642997</v>
      </c>
    </row>
    <row r="167" spans="1:9" ht="15.6" customHeight="1" x14ac:dyDescent="0.3">
      <c r="A167" s="349">
        <v>32313</v>
      </c>
      <c r="B167" s="350"/>
      <c r="C167" s="351"/>
      <c r="D167" s="215" t="s">
        <v>109</v>
      </c>
      <c r="E167" s="52">
        <v>8.16</v>
      </c>
      <c r="F167" s="52">
        <v>0</v>
      </c>
      <c r="G167" s="52">
        <v>0</v>
      </c>
      <c r="H167" s="231">
        <v>0</v>
      </c>
      <c r="I167" s="231">
        <v>0</v>
      </c>
    </row>
    <row r="168" spans="1:9" x14ac:dyDescent="0.3">
      <c r="A168" s="349">
        <v>32319</v>
      </c>
      <c r="B168" s="350"/>
      <c r="C168" s="351"/>
      <c r="D168" s="215" t="s">
        <v>131</v>
      </c>
      <c r="E168" s="51">
        <v>2502.5</v>
      </c>
      <c r="F168" s="51">
        <v>2510.17</v>
      </c>
      <c r="G168" s="51">
        <v>1912.5</v>
      </c>
      <c r="H168" s="231">
        <f>G168/E168*100</f>
        <v>76.423576423576421</v>
      </c>
      <c r="I168" s="231">
        <f t="shared" si="58"/>
        <v>76.190058840636283</v>
      </c>
    </row>
    <row r="169" spans="1:9" x14ac:dyDescent="0.3">
      <c r="A169" s="349">
        <v>32329</v>
      </c>
      <c r="B169" s="350"/>
      <c r="C169" s="351"/>
      <c r="D169" s="215" t="s">
        <v>132</v>
      </c>
      <c r="E169" s="51">
        <v>590.53</v>
      </c>
      <c r="F169" s="51">
        <v>0</v>
      </c>
      <c r="G169" s="51">
        <v>0</v>
      </c>
      <c r="H169" s="231">
        <v>0</v>
      </c>
      <c r="I169" s="231">
        <v>0</v>
      </c>
    </row>
    <row r="170" spans="1:9" x14ac:dyDescent="0.3">
      <c r="A170" s="349">
        <v>32361</v>
      </c>
      <c r="B170" s="350"/>
      <c r="C170" s="351"/>
      <c r="D170" s="215" t="s">
        <v>133</v>
      </c>
      <c r="E170" s="52">
        <v>0</v>
      </c>
      <c r="F170" s="52">
        <v>0</v>
      </c>
      <c r="G170" s="52">
        <v>0</v>
      </c>
      <c r="H170" s="231">
        <v>0</v>
      </c>
      <c r="I170" s="231">
        <v>0</v>
      </c>
    </row>
    <row r="171" spans="1:9" x14ac:dyDescent="0.3">
      <c r="A171" s="349">
        <v>32369</v>
      </c>
      <c r="B171" s="350"/>
      <c r="C171" s="351"/>
      <c r="D171" s="215" t="s">
        <v>134</v>
      </c>
      <c r="E171" s="52">
        <v>159.30000000000001</v>
      </c>
      <c r="F171" s="52">
        <v>0</v>
      </c>
      <c r="G171" s="52">
        <v>0</v>
      </c>
      <c r="H171" s="231">
        <v>0</v>
      </c>
      <c r="I171" s="231">
        <v>0</v>
      </c>
    </row>
    <row r="172" spans="1:9" x14ac:dyDescent="0.3">
      <c r="A172" s="349">
        <v>32379</v>
      </c>
      <c r="B172" s="350"/>
      <c r="C172" s="351"/>
      <c r="D172" s="215" t="s">
        <v>135</v>
      </c>
      <c r="E172" s="52">
        <v>5474</v>
      </c>
      <c r="F172" s="52">
        <v>0</v>
      </c>
      <c r="G172" s="52">
        <v>0</v>
      </c>
      <c r="H172" s="231">
        <v>0</v>
      </c>
      <c r="I172" s="231">
        <v>0</v>
      </c>
    </row>
    <row r="173" spans="1:9" x14ac:dyDescent="0.3">
      <c r="A173" s="349">
        <v>32392</v>
      </c>
      <c r="B173" s="350"/>
      <c r="C173" s="351"/>
      <c r="D173" s="215" t="s">
        <v>235</v>
      </c>
      <c r="E173" s="51">
        <v>0</v>
      </c>
      <c r="F173" s="51">
        <v>0</v>
      </c>
      <c r="G173" s="51">
        <v>1400</v>
      </c>
      <c r="H173" s="231">
        <v>0</v>
      </c>
      <c r="I173" s="231">
        <v>0</v>
      </c>
    </row>
    <row r="174" spans="1:9" x14ac:dyDescent="0.3">
      <c r="A174" s="349">
        <v>32399</v>
      </c>
      <c r="B174" s="350"/>
      <c r="C174" s="351"/>
      <c r="D174" s="215" t="s">
        <v>236</v>
      </c>
      <c r="E174" s="51">
        <v>1200</v>
      </c>
      <c r="F174" s="51">
        <v>1400</v>
      </c>
      <c r="G174" s="51">
        <v>0</v>
      </c>
      <c r="H174" s="231">
        <f>G174/E174*100</f>
        <v>0</v>
      </c>
      <c r="I174" s="231">
        <f t="shared" si="58"/>
        <v>0</v>
      </c>
    </row>
    <row r="175" spans="1:9" s="24" customFormat="1" ht="31.2" x14ac:dyDescent="0.3">
      <c r="A175" s="346">
        <v>329</v>
      </c>
      <c r="B175" s="347"/>
      <c r="C175" s="348"/>
      <c r="D175" s="197" t="s">
        <v>49</v>
      </c>
      <c r="E175" s="50">
        <f t="shared" ref="E175:G175" si="64">E176</f>
        <v>1852</v>
      </c>
      <c r="F175" s="50">
        <f t="shared" si="64"/>
        <v>2970</v>
      </c>
      <c r="G175" s="50">
        <f t="shared" si="64"/>
        <v>2963</v>
      </c>
      <c r="H175" s="234">
        <f>G175/E175*100</f>
        <v>159.9892008639309</v>
      </c>
      <c r="I175" s="234">
        <f t="shared" si="58"/>
        <v>99.764309764309772</v>
      </c>
    </row>
    <row r="176" spans="1:9" ht="30" x14ac:dyDescent="0.3">
      <c r="A176" s="349">
        <v>32999</v>
      </c>
      <c r="B176" s="350"/>
      <c r="C176" s="351"/>
      <c r="D176" s="215" t="s">
        <v>49</v>
      </c>
      <c r="E176" s="51">
        <v>1852</v>
      </c>
      <c r="F176" s="51">
        <v>2970</v>
      </c>
      <c r="G176" s="51">
        <v>2963</v>
      </c>
      <c r="H176" s="231">
        <f>G176/E176*100</f>
        <v>159.9892008639309</v>
      </c>
      <c r="I176" s="231">
        <f t="shared" si="58"/>
        <v>99.764309764309772</v>
      </c>
    </row>
    <row r="177" spans="1:9" s="24" customFormat="1" ht="31.2" x14ac:dyDescent="0.3">
      <c r="A177" s="343">
        <v>4</v>
      </c>
      <c r="B177" s="344"/>
      <c r="C177" s="345"/>
      <c r="D177" s="197" t="s">
        <v>12</v>
      </c>
      <c r="E177" s="50">
        <f t="shared" ref="E177:G178" si="65">E178</f>
        <v>0</v>
      </c>
      <c r="F177" s="50">
        <f t="shared" si="65"/>
        <v>514.65</v>
      </c>
      <c r="G177" s="50">
        <f t="shared" si="65"/>
        <v>514.65</v>
      </c>
      <c r="H177" s="234">
        <v>0</v>
      </c>
      <c r="I177" s="234">
        <f t="shared" si="58"/>
        <v>100</v>
      </c>
    </row>
    <row r="178" spans="1:9" s="24" customFormat="1" ht="31.2" x14ac:dyDescent="0.3">
      <c r="A178" s="346">
        <v>42</v>
      </c>
      <c r="B178" s="347"/>
      <c r="C178" s="348"/>
      <c r="D178" s="197" t="s">
        <v>23</v>
      </c>
      <c r="E178" s="50">
        <f>E179</f>
        <v>0</v>
      </c>
      <c r="F178" s="50">
        <f t="shared" si="65"/>
        <v>514.65</v>
      </c>
      <c r="G178" s="50">
        <f t="shared" si="65"/>
        <v>514.65</v>
      </c>
      <c r="H178" s="234">
        <v>0</v>
      </c>
      <c r="I178" s="234">
        <f t="shared" si="58"/>
        <v>100</v>
      </c>
    </row>
    <row r="179" spans="1:9" s="24" customFormat="1" x14ac:dyDescent="0.3">
      <c r="A179" s="346">
        <v>422</v>
      </c>
      <c r="B179" s="347"/>
      <c r="C179" s="348"/>
      <c r="D179" s="197" t="s">
        <v>60</v>
      </c>
      <c r="E179" s="50">
        <f t="shared" ref="E179:F179" si="66">E180+E181</f>
        <v>0</v>
      </c>
      <c r="F179" s="50">
        <f t="shared" si="66"/>
        <v>514.65</v>
      </c>
      <c r="G179" s="50">
        <f>G180+G181</f>
        <v>514.65</v>
      </c>
      <c r="H179" s="234">
        <v>0</v>
      </c>
      <c r="I179" s="234">
        <f t="shared" si="58"/>
        <v>100</v>
      </c>
    </row>
    <row r="180" spans="1:9" s="22" customFormat="1" x14ac:dyDescent="0.3">
      <c r="A180" s="235">
        <v>42211</v>
      </c>
      <c r="B180" s="193"/>
      <c r="C180" s="194"/>
      <c r="D180" s="215" t="s">
        <v>334</v>
      </c>
      <c r="E180" s="51">
        <v>0</v>
      </c>
      <c r="F180" s="51">
        <v>0</v>
      </c>
      <c r="G180" s="51">
        <v>514.65</v>
      </c>
      <c r="H180" s="231">
        <v>0</v>
      </c>
      <c r="I180" s="231">
        <v>0</v>
      </c>
    </row>
    <row r="181" spans="1:9" ht="30" x14ac:dyDescent="0.3">
      <c r="A181" s="349">
        <v>42273</v>
      </c>
      <c r="B181" s="350"/>
      <c r="C181" s="351"/>
      <c r="D181" s="215" t="s">
        <v>82</v>
      </c>
      <c r="E181" s="51">
        <v>0</v>
      </c>
      <c r="F181" s="51">
        <v>514.65</v>
      </c>
      <c r="G181" s="51">
        <v>0</v>
      </c>
      <c r="H181" s="231">
        <v>0</v>
      </c>
      <c r="I181" s="231">
        <f t="shared" si="58"/>
        <v>0</v>
      </c>
    </row>
    <row r="182" spans="1:9" s="24" customFormat="1" x14ac:dyDescent="0.3">
      <c r="A182" s="406" t="s">
        <v>300</v>
      </c>
      <c r="B182" s="407"/>
      <c r="C182" s="408"/>
      <c r="D182" s="202" t="s">
        <v>155</v>
      </c>
      <c r="E182" s="183">
        <f>E183+E224</f>
        <v>920918.63000000012</v>
      </c>
      <c r="F182" s="183">
        <f t="shared" ref="F182:G182" si="67">F183+F224</f>
        <v>1151041.8500000001</v>
      </c>
      <c r="G182" s="183">
        <f t="shared" si="67"/>
        <v>1133938.22</v>
      </c>
      <c r="H182" s="233">
        <f>G182/E182*100</f>
        <v>123.13120649975338</v>
      </c>
      <c r="I182" s="233">
        <f t="shared" si="58"/>
        <v>98.514074010428018</v>
      </c>
    </row>
    <row r="183" spans="1:9" s="24" customFormat="1" x14ac:dyDescent="0.3">
      <c r="A183" s="337" t="s">
        <v>314</v>
      </c>
      <c r="B183" s="338"/>
      <c r="C183" s="339"/>
      <c r="D183" s="200" t="s">
        <v>208</v>
      </c>
      <c r="E183" s="49">
        <f>E184</f>
        <v>917438.91000000015</v>
      </c>
      <c r="F183" s="49">
        <f t="shared" ref="F183:G183" si="68">F184</f>
        <v>1139594</v>
      </c>
      <c r="G183" s="49">
        <f t="shared" si="68"/>
        <v>1126425.32</v>
      </c>
      <c r="H183" s="233">
        <f>G183/E183*100</f>
        <v>122.7793270725786</v>
      </c>
      <c r="I183" s="233">
        <f t="shared" si="58"/>
        <v>98.844441090423445</v>
      </c>
    </row>
    <row r="184" spans="1:9" s="24" customFormat="1" x14ac:dyDescent="0.3">
      <c r="A184" s="340" t="s">
        <v>315</v>
      </c>
      <c r="B184" s="341"/>
      <c r="C184" s="342"/>
      <c r="D184" s="198" t="s">
        <v>316</v>
      </c>
      <c r="E184" s="181">
        <f>E185+E220</f>
        <v>917438.91000000015</v>
      </c>
      <c r="F184" s="181">
        <f>F185+F220</f>
        <v>1139594</v>
      </c>
      <c r="G184" s="181">
        <f>G185+G220</f>
        <v>1126425.32</v>
      </c>
      <c r="H184" s="230">
        <f>G184/E184*100</f>
        <v>122.7793270725786</v>
      </c>
      <c r="I184" s="230">
        <f t="shared" si="58"/>
        <v>98.844441090423445</v>
      </c>
    </row>
    <row r="185" spans="1:9" s="24" customFormat="1" x14ac:dyDescent="0.3">
      <c r="A185" s="343">
        <v>3</v>
      </c>
      <c r="B185" s="344"/>
      <c r="C185" s="345"/>
      <c r="D185" s="197" t="s">
        <v>10</v>
      </c>
      <c r="E185" s="50">
        <f>E186+E199+E211+E214+E217</f>
        <v>916682.2300000001</v>
      </c>
      <c r="F185" s="50">
        <f>F186+F199+F214+F217</f>
        <v>1138394</v>
      </c>
      <c r="G185" s="50">
        <f>G186+G199+G211+G214+G217</f>
        <v>1125576.8700000001</v>
      </c>
      <c r="H185" s="234">
        <f>G185/E185*100</f>
        <v>122.78811928098574</v>
      </c>
      <c r="I185" s="234">
        <f t="shared" si="58"/>
        <v>98.874104220507135</v>
      </c>
    </row>
    <row r="186" spans="1:9" s="24" customFormat="1" x14ac:dyDescent="0.3">
      <c r="A186" s="346">
        <v>31</v>
      </c>
      <c r="B186" s="347"/>
      <c r="C186" s="348"/>
      <c r="D186" s="197" t="s">
        <v>11</v>
      </c>
      <c r="E186" s="50">
        <f t="shared" ref="E186:F186" si="69">E187+E191+E197</f>
        <v>811659.06</v>
      </c>
      <c r="F186" s="50">
        <f t="shared" si="69"/>
        <v>1017000</v>
      </c>
      <c r="G186" s="50">
        <f>G187+G191+G197</f>
        <v>1016490.54</v>
      </c>
      <c r="H186" s="234">
        <f t="shared" ref="H186:H187" si="70">G186/E186*100</f>
        <v>125.23614779831324</v>
      </c>
      <c r="I186" s="234">
        <f t="shared" si="58"/>
        <v>99.949905604719774</v>
      </c>
    </row>
    <row r="187" spans="1:9" s="24" customFormat="1" ht="14.4" customHeight="1" x14ac:dyDescent="0.3">
      <c r="A187" s="346">
        <v>311</v>
      </c>
      <c r="B187" s="347"/>
      <c r="C187" s="348"/>
      <c r="D187" s="197" t="s">
        <v>80</v>
      </c>
      <c r="E187" s="50">
        <f t="shared" ref="E187" si="71">E188</f>
        <v>671307.55</v>
      </c>
      <c r="F187" s="50">
        <f>F188+F189+F190</f>
        <v>834490</v>
      </c>
      <c r="G187" s="50">
        <f>G188+G189+G190</f>
        <v>836311.06</v>
      </c>
      <c r="H187" s="234">
        <f t="shared" si="70"/>
        <v>124.5794211609865</v>
      </c>
      <c r="I187" s="234">
        <f t="shared" si="58"/>
        <v>100.21822430466514</v>
      </c>
    </row>
    <row r="188" spans="1:9" x14ac:dyDescent="0.3">
      <c r="A188" s="349">
        <v>31111</v>
      </c>
      <c r="B188" s="350"/>
      <c r="C188" s="351"/>
      <c r="D188" s="215" t="s">
        <v>41</v>
      </c>
      <c r="E188" s="52">
        <v>671307.55</v>
      </c>
      <c r="F188" s="52">
        <v>804600</v>
      </c>
      <c r="G188" s="52">
        <v>809939.59</v>
      </c>
      <c r="H188" s="231">
        <f>G188/E188*100</f>
        <v>120.65104734782142</v>
      </c>
      <c r="I188" s="231">
        <f t="shared" si="58"/>
        <v>100.66363286104895</v>
      </c>
    </row>
    <row r="189" spans="1:9" x14ac:dyDescent="0.3">
      <c r="A189" s="349">
        <v>31131</v>
      </c>
      <c r="B189" s="350"/>
      <c r="C189" s="351"/>
      <c r="D189" s="215" t="s">
        <v>200</v>
      </c>
      <c r="E189" s="52">
        <v>0</v>
      </c>
      <c r="F189" s="52">
        <v>24300</v>
      </c>
      <c r="G189" s="52">
        <v>21740.06</v>
      </c>
      <c r="H189" s="231">
        <v>0</v>
      </c>
      <c r="I189" s="231">
        <f t="shared" si="58"/>
        <v>89.465267489711948</v>
      </c>
    </row>
    <row r="190" spans="1:9" x14ac:dyDescent="0.3">
      <c r="A190" s="349">
        <v>31141</v>
      </c>
      <c r="B190" s="350"/>
      <c r="C190" s="351"/>
      <c r="D190" s="215" t="s">
        <v>201</v>
      </c>
      <c r="E190" s="52">
        <v>0</v>
      </c>
      <c r="F190" s="52">
        <v>5590</v>
      </c>
      <c r="G190" s="52">
        <v>4631.41</v>
      </c>
      <c r="H190" s="231">
        <v>0</v>
      </c>
      <c r="I190" s="231">
        <f t="shared" si="58"/>
        <v>82.851699463327364</v>
      </c>
    </row>
    <row r="191" spans="1:9" s="24" customFormat="1" ht="17.399999999999999" customHeight="1" x14ac:dyDescent="0.3">
      <c r="A191" s="346">
        <v>312</v>
      </c>
      <c r="B191" s="347"/>
      <c r="C191" s="348"/>
      <c r="D191" s="197" t="s">
        <v>42</v>
      </c>
      <c r="E191" s="141">
        <f t="shared" ref="E191" si="72">E196</f>
        <v>31651.37</v>
      </c>
      <c r="F191" s="141">
        <f>F192+F193+F195+F196</f>
        <v>44800</v>
      </c>
      <c r="G191" s="141">
        <f>G192+G193+G194+G195+G196</f>
        <v>42312.5</v>
      </c>
      <c r="H191" s="234">
        <f>G191/E191*100</f>
        <v>133.68299697611826</v>
      </c>
      <c r="I191" s="234">
        <f t="shared" si="58"/>
        <v>94.447544642857139</v>
      </c>
    </row>
    <row r="192" spans="1:9" s="24" customFormat="1" ht="17.399999999999999" customHeight="1" x14ac:dyDescent="0.3">
      <c r="A192" s="349">
        <v>31212</v>
      </c>
      <c r="B192" s="350"/>
      <c r="C192" s="351"/>
      <c r="D192" s="97" t="s">
        <v>197</v>
      </c>
      <c r="E192" s="79">
        <v>0</v>
      </c>
      <c r="F192" s="79">
        <v>6800</v>
      </c>
      <c r="G192" s="79">
        <v>6472.48</v>
      </c>
      <c r="H192" s="231">
        <v>0</v>
      </c>
      <c r="I192" s="231">
        <f t="shared" si="58"/>
        <v>95.183529411764695</v>
      </c>
    </row>
    <row r="193" spans="1:9" s="24" customFormat="1" ht="17.399999999999999" customHeight="1" x14ac:dyDescent="0.3">
      <c r="A193" s="349">
        <v>31214</v>
      </c>
      <c r="B193" s="350"/>
      <c r="C193" s="351"/>
      <c r="D193" s="97" t="s">
        <v>231</v>
      </c>
      <c r="E193" s="79">
        <v>0</v>
      </c>
      <c r="F193" s="79">
        <v>8800</v>
      </c>
      <c r="G193" s="79">
        <v>6899.67</v>
      </c>
      <c r="H193" s="231">
        <v>0</v>
      </c>
      <c r="I193" s="231">
        <f t="shared" si="58"/>
        <v>78.40534090909091</v>
      </c>
    </row>
    <row r="194" spans="1:9" s="24" customFormat="1" ht="17.399999999999999" customHeight="1" x14ac:dyDescent="0.3">
      <c r="A194" s="349">
        <v>31215</v>
      </c>
      <c r="B194" s="350"/>
      <c r="C194" s="351"/>
      <c r="D194" s="97" t="s">
        <v>232</v>
      </c>
      <c r="E194" s="79">
        <v>0</v>
      </c>
      <c r="F194" s="79">
        <v>0</v>
      </c>
      <c r="G194" s="79">
        <v>1324.32</v>
      </c>
      <c r="H194" s="231">
        <v>0</v>
      </c>
      <c r="I194" s="231">
        <v>0</v>
      </c>
    </row>
    <row r="195" spans="1:9" s="24" customFormat="1" ht="17.399999999999999" customHeight="1" x14ac:dyDescent="0.3">
      <c r="A195" s="349">
        <v>31216</v>
      </c>
      <c r="B195" s="350"/>
      <c r="C195" s="351"/>
      <c r="D195" s="97" t="s">
        <v>199</v>
      </c>
      <c r="E195" s="79">
        <v>0</v>
      </c>
      <c r="F195" s="79">
        <v>12000</v>
      </c>
      <c r="G195" s="79">
        <v>12000</v>
      </c>
      <c r="H195" s="231">
        <v>0</v>
      </c>
      <c r="I195" s="231">
        <f t="shared" si="58"/>
        <v>100</v>
      </c>
    </row>
    <row r="196" spans="1:9" x14ac:dyDescent="0.3">
      <c r="A196" s="349">
        <v>31219</v>
      </c>
      <c r="B196" s="350"/>
      <c r="C196" s="351"/>
      <c r="D196" s="215" t="s">
        <v>42</v>
      </c>
      <c r="E196" s="52">
        <v>31651.37</v>
      </c>
      <c r="F196" s="52">
        <v>17200</v>
      </c>
      <c r="G196" s="52">
        <v>15616.03</v>
      </c>
      <c r="H196" s="231">
        <f t="shared" ref="H196:H202" si="73">G196/E196*100</f>
        <v>49.337611610492694</v>
      </c>
      <c r="I196" s="231">
        <f t="shared" si="58"/>
        <v>90.790872093023253</v>
      </c>
    </row>
    <row r="197" spans="1:9" s="24" customFormat="1" ht="15.6" customHeight="1" x14ac:dyDescent="0.3">
      <c r="A197" s="346">
        <v>313</v>
      </c>
      <c r="B197" s="347"/>
      <c r="C197" s="348"/>
      <c r="D197" s="197" t="s">
        <v>43</v>
      </c>
      <c r="E197" s="141">
        <f t="shared" ref="E197:G197" si="74">E198</f>
        <v>108700.14</v>
      </c>
      <c r="F197" s="141">
        <f t="shared" si="74"/>
        <v>137710</v>
      </c>
      <c r="G197" s="141">
        <f t="shared" si="74"/>
        <v>137866.98000000001</v>
      </c>
      <c r="H197" s="234">
        <f t="shared" si="73"/>
        <v>126.83238494449043</v>
      </c>
      <c r="I197" s="234">
        <f t="shared" si="58"/>
        <v>100.11399317406145</v>
      </c>
    </row>
    <row r="198" spans="1:9" ht="30" x14ac:dyDescent="0.3">
      <c r="A198" s="349">
        <v>31321</v>
      </c>
      <c r="B198" s="350"/>
      <c r="C198" s="351"/>
      <c r="D198" s="215" t="s">
        <v>44</v>
      </c>
      <c r="E198" s="52">
        <v>108700.14</v>
      </c>
      <c r="F198" s="52">
        <v>137710</v>
      </c>
      <c r="G198" s="52">
        <v>137866.98000000001</v>
      </c>
      <c r="H198" s="231">
        <f t="shared" si="73"/>
        <v>126.83238494449043</v>
      </c>
      <c r="I198" s="231">
        <f t="shared" si="58"/>
        <v>100.11399317406145</v>
      </c>
    </row>
    <row r="199" spans="1:9" s="24" customFormat="1" x14ac:dyDescent="0.3">
      <c r="A199" s="346">
        <v>32</v>
      </c>
      <c r="B199" s="347"/>
      <c r="C199" s="348"/>
      <c r="D199" s="197" t="s">
        <v>18</v>
      </c>
      <c r="E199" s="141">
        <f>E200+E202+E206+E208</f>
        <v>93020.53</v>
      </c>
      <c r="F199" s="141">
        <f>F200+F202+F206+F208</f>
        <v>107318</v>
      </c>
      <c r="G199" s="141">
        <f>G200+G202+G208</f>
        <v>95077.52</v>
      </c>
      <c r="H199" s="234">
        <f t="shared" si="73"/>
        <v>102.21132904746941</v>
      </c>
      <c r="I199" s="234">
        <f t="shared" si="58"/>
        <v>88.594196686483158</v>
      </c>
    </row>
    <row r="200" spans="1:9" s="24" customFormat="1" ht="30" customHeight="1" x14ac:dyDescent="0.3">
      <c r="A200" s="346">
        <v>321</v>
      </c>
      <c r="B200" s="347"/>
      <c r="C200" s="348"/>
      <c r="D200" s="197" t="s">
        <v>45</v>
      </c>
      <c r="E200" s="141">
        <f t="shared" ref="E200" si="75">E201</f>
        <v>32247.200000000001</v>
      </c>
      <c r="F200" s="141">
        <f>F201</f>
        <v>37560</v>
      </c>
      <c r="G200" s="141">
        <f t="shared" ref="G200" si="76">G201</f>
        <v>32449.24</v>
      </c>
      <c r="H200" s="234">
        <f t="shared" si="73"/>
        <v>100.62653501699373</v>
      </c>
      <c r="I200" s="234">
        <f t="shared" si="58"/>
        <v>86.393077742279019</v>
      </c>
    </row>
    <row r="201" spans="1:9" ht="30" x14ac:dyDescent="0.3">
      <c r="A201" s="349">
        <v>32121</v>
      </c>
      <c r="B201" s="350"/>
      <c r="C201" s="351"/>
      <c r="D201" s="215" t="s">
        <v>81</v>
      </c>
      <c r="E201" s="51">
        <v>32247.200000000001</v>
      </c>
      <c r="F201" s="51">
        <v>37560</v>
      </c>
      <c r="G201" s="51">
        <v>32449.24</v>
      </c>
      <c r="H201" s="231">
        <f t="shared" si="73"/>
        <v>100.62653501699373</v>
      </c>
      <c r="I201" s="231">
        <f t="shared" si="58"/>
        <v>86.393077742279019</v>
      </c>
    </row>
    <row r="202" spans="1:9" ht="19.95" customHeight="1" x14ac:dyDescent="0.3">
      <c r="A202" s="356">
        <v>322</v>
      </c>
      <c r="B202" s="357"/>
      <c r="C202" s="358"/>
      <c r="D202" s="197" t="s">
        <v>47</v>
      </c>
      <c r="E202" s="50">
        <f>E203+E204+E205</f>
        <v>58733.159999999996</v>
      </c>
      <c r="F202" s="50">
        <f t="shared" ref="F202:G202" si="77">F203+F204+F205</f>
        <v>67770</v>
      </c>
      <c r="G202" s="50">
        <f t="shared" si="77"/>
        <v>60640.28</v>
      </c>
      <c r="H202" s="234">
        <f t="shared" si="73"/>
        <v>103.2470924431786</v>
      </c>
      <c r="I202" s="234">
        <f t="shared" si="58"/>
        <v>89.479533716983923</v>
      </c>
    </row>
    <row r="203" spans="1:9" ht="29.25" customHeight="1" x14ac:dyDescent="0.3">
      <c r="A203" s="349">
        <v>32219</v>
      </c>
      <c r="B203" s="350"/>
      <c r="C203" s="351"/>
      <c r="D203" s="215" t="s">
        <v>96</v>
      </c>
      <c r="E203" s="51">
        <v>1578.88</v>
      </c>
      <c r="F203" s="51">
        <v>0</v>
      </c>
      <c r="G203" s="51">
        <v>0</v>
      </c>
      <c r="H203" s="231">
        <v>0</v>
      </c>
      <c r="I203" s="231">
        <v>0</v>
      </c>
    </row>
    <row r="204" spans="1:9" ht="20.399999999999999" customHeight="1" x14ac:dyDescent="0.3">
      <c r="A204" s="349">
        <v>32224</v>
      </c>
      <c r="B204" s="350"/>
      <c r="C204" s="351"/>
      <c r="D204" s="215" t="s">
        <v>234</v>
      </c>
      <c r="E204" s="51">
        <v>0</v>
      </c>
      <c r="F204" s="51">
        <v>0</v>
      </c>
      <c r="G204" s="51">
        <v>60640.28</v>
      </c>
      <c r="H204" s="231">
        <v>0</v>
      </c>
      <c r="I204" s="231">
        <v>0</v>
      </c>
    </row>
    <row r="205" spans="1:9" x14ac:dyDescent="0.3">
      <c r="A205" s="349">
        <v>32229</v>
      </c>
      <c r="B205" s="350"/>
      <c r="C205" s="351"/>
      <c r="D205" s="215" t="s">
        <v>57</v>
      </c>
      <c r="E205" s="51">
        <v>57154.28</v>
      </c>
      <c r="F205" s="51">
        <v>67770</v>
      </c>
      <c r="G205" s="51">
        <v>0</v>
      </c>
      <c r="H205" s="231">
        <f>G205/E205*100</f>
        <v>0</v>
      </c>
      <c r="I205" s="231">
        <f t="shared" si="58"/>
        <v>0</v>
      </c>
    </row>
    <row r="206" spans="1:9" x14ac:dyDescent="0.3">
      <c r="A206" s="343">
        <v>323</v>
      </c>
      <c r="B206" s="344"/>
      <c r="C206" s="345"/>
      <c r="D206" s="197" t="s">
        <v>58</v>
      </c>
      <c r="E206" s="50">
        <f>E207</f>
        <v>375</v>
      </c>
      <c r="F206" s="50">
        <f t="shared" ref="F206:G206" si="78">F207</f>
        <v>0</v>
      </c>
      <c r="G206" s="50">
        <f t="shared" si="78"/>
        <v>0</v>
      </c>
      <c r="H206" s="234">
        <v>0</v>
      </c>
      <c r="I206" s="234">
        <v>0</v>
      </c>
    </row>
    <row r="207" spans="1:9" x14ac:dyDescent="0.3">
      <c r="A207" s="359">
        <v>32319</v>
      </c>
      <c r="B207" s="360"/>
      <c r="C207" s="361"/>
      <c r="D207" s="215" t="s">
        <v>131</v>
      </c>
      <c r="E207" s="51">
        <v>375</v>
      </c>
      <c r="F207" s="51">
        <v>0</v>
      </c>
      <c r="G207" s="51">
        <v>0</v>
      </c>
      <c r="H207" s="231">
        <v>0</v>
      </c>
      <c r="I207" s="231">
        <v>0</v>
      </c>
    </row>
    <row r="208" spans="1:9" s="24" customFormat="1" ht="30" customHeight="1" x14ac:dyDescent="0.3">
      <c r="A208" s="346">
        <v>329</v>
      </c>
      <c r="B208" s="347"/>
      <c r="C208" s="348"/>
      <c r="D208" s="197" t="s">
        <v>49</v>
      </c>
      <c r="E208" s="50">
        <f>E209+E210</f>
        <v>1665.17</v>
      </c>
      <c r="F208" s="50">
        <f t="shared" ref="F208:G208" si="79">F209+F210</f>
        <v>1988</v>
      </c>
      <c r="G208" s="50">
        <f t="shared" si="79"/>
        <v>1988</v>
      </c>
      <c r="H208" s="234">
        <f>G208/E208*100</f>
        <v>119.38720971432346</v>
      </c>
      <c r="I208" s="234">
        <f t="shared" si="58"/>
        <v>100</v>
      </c>
    </row>
    <row r="209" spans="1:9" x14ac:dyDescent="0.3">
      <c r="A209" s="349">
        <v>32955</v>
      </c>
      <c r="B209" s="350"/>
      <c r="C209" s="351"/>
      <c r="D209" s="215" t="s">
        <v>48</v>
      </c>
      <c r="E209" s="51">
        <v>1665.17</v>
      </c>
      <c r="F209" s="51">
        <v>1988</v>
      </c>
      <c r="G209" s="51">
        <v>1988</v>
      </c>
      <c r="H209" s="231">
        <f>G209/E209*100</f>
        <v>119.38720971432346</v>
      </c>
      <c r="I209" s="231">
        <f t="shared" si="58"/>
        <v>100</v>
      </c>
    </row>
    <row r="210" spans="1:9" x14ac:dyDescent="0.3">
      <c r="A210" s="349">
        <v>32961</v>
      </c>
      <c r="B210" s="350"/>
      <c r="C210" s="351"/>
      <c r="D210" s="215" t="s">
        <v>178</v>
      </c>
      <c r="E210" s="51">
        <v>0</v>
      </c>
      <c r="F210" s="51">
        <v>0</v>
      </c>
      <c r="G210" s="51">
        <v>0</v>
      </c>
      <c r="H210" s="231">
        <v>0</v>
      </c>
      <c r="I210" s="231">
        <v>0</v>
      </c>
    </row>
    <row r="211" spans="1:9" s="24" customFormat="1" x14ac:dyDescent="0.3">
      <c r="A211" s="346">
        <v>34</v>
      </c>
      <c r="B211" s="347"/>
      <c r="C211" s="348"/>
      <c r="D211" s="197" t="s">
        <v>50</v>
      </c>
      <c r="E211" s="50">
        <f>E212</f>
        <v>0</v>
      </c>
      <c r="F211" s="50">
        <f>F212</f>
        <v>0</v>
      </c>
      <c r="G211" s="50">
        <f t="shared" ref="G211" si="80">G212</f>
        <v>0</v>
      </c>
      <c r="H211" s="234">
        <v>0</v>
      </c>
      <c r="I211" s="234">
        <v>0</v>
      </c>
    </row>
    <row r="212" spans="1:9" s="24" customFormat="1" ht="17.399999999999999" customHeight="1" x14ac:dyDescent="0.3">
      <c r="A212" s="346">
        <v>343</v>
      </c>
      <c r="B212" s="347"/>
      <c r="C212" s="348"/>
      <c r="D212" s="197" t="s">
        <v>51</v>
      </c>
      <c r="E212" s="50">
        <f>E213</f>
        <v>0</v>
      </c>
      <c r="F212" s="50">
        <f>F213</f>
        <v>0</v>
      </c>
      <c r="G212" s="50">
        <f t="shared" ref="G212" si="81">G213</f>
        <v>0</v>
      </c>
      <c r="H212" s="234">
        <v>0</v>
      </c>
      <c r="I212" s="234">
        <v>0</v>
      </c>
    </row>
    <row r="213" spans="1:9" x14ac:dyDescent="0.3">
      <c r="A213" s="349">
        <v>34339</v>
      </c>
      <c r="B213" s="350"/>
      <c r="C213" s="351"/>
      <c r="D213" s="215" t="s">
        <v>52</v>
      </c>
      <c r="E213" s="52">
        <v>0</v>
      </c>
      <c r="F213" s="52">
        <v>0</v>
      </c>
      <c r="G213" s="52">
        <v>0</v>
      </c>
      <c r="H213" s="231">
        <v>0</v>
      </c>
      <c r="I213" s="231">
        <v>0</v>
      </c>
    </row>
    <row r="214" spans="1:9" s="24" customFormat="1" ht="31.2" x14ac:dyDescent="0.3">
      <c r="A214" s="346">
        <v>37</v>
      </c>
      <c r="B214" s="347"/>
      <c r="C214" s="348"/>
      <c r="D214" s="197" t="s">
        <v>147</v>
      </c>
      <c r="E214" s="50">
        <f t="shared" ref="E214:G215" si="82">E215</f>
        <v>11377.67</v>
      </c>
      <c r="F214" s="50">
        <f t="shared" si="82"/>
        <v>13500</v>
      </c>
      <c r="G214" s="50">
        <f t="shared" si="82"/>
        <v>13432.81</v>
      </c>
      <c r="H214" s="234">
        <f t="shared" ref="H214:H226" si="83">G214/E214*100</f>
        <v>118.06292501012949</v>
      </c>
      <c r="I214" s="234">
        <f t="shared" si="58"/>
        <v>99.502296296296294</v>
      </c>
    </row>
    <row r="215" spans="1:9" s="24" customFormat="1" ht="30" customHeight="1" x14ac:dyDescent="0.3">
      <c r="A215" s="346">
        <v>372</v>
      </c>
      <c r="B215" s="347"/>
      <c r="C215" s="348"/>
      <c r="D215" s="197" t="s">
        <v>64</v>
      </c>
      <c r="E215" s="50">
        <f t="shared" si="82"/>
        <v>11377.67</v>
      </c>
      <c r="F215" s="50">
        <f t="shared" si="82"/>
        <v>13500</v>
      </c>
      <c r="G215" s="50">
        <f t="shared" si="82"/>
        <v>13432.81</v>
      </c>
      <c r="H215" s="234">
        <f t="shared" si="83"/>
        <v>118.06292501012949</v>
      </c>
      <c r="I215" s="234">
        <f t="shared" ref="I215:I252" si="84">G215/F215*100</f>
        <v>99.502296296296294</v>
      </c>
    </row>
    <row r="216" spans="1:9" ht="42.75" customHeight="1" x14ac:dyDescent="0.3">
      <c r="A216" s="349">
        <v>37229</v>
      </c>
      <c r="B216" s="350"/>
      <c r="C216" s="351"/>
      <c r="D216" s="215" t="s">
        <v>138</v>
      </c>
      <c r="E216" s="51">
        <v>11377.67</v>
      </c>
      <c r="F216" s="51">
        <v>13500</v>
      </c>
      <c r="G216" s="51">
        <v>13432.81</v>
      </c>
      <c r="H216" s="231">
        <f t="shared" si="83"/>
        <v>118.06292501012949</v>
      </c>
      <c r="I216" s="231">
        <f t="shared" si="84"/>
        <v>99.502296296296294</v>
      </c>
    </row>
    <row r="217" spans="1:9" ht="19.2" customHeight="1" x14ac:dyDescent="0.3">
      <c r="A217" s="356">
        <v>38</v>
      </c>
      <c r="B217" s="357"/>
      <c r="C217" s="358"/>
      <c r="D217" s="98" t="s">
        <v>151</v>
      </c>
      <c r="E217" s="94">
        <f>E218</f>
        <v>624.97</v>
      </c>
      <c r="F217" s="94">
        <f t="shared" ref="F217:G217" si="85">F218</f>
        <v>576</v>
      </c>
      <c r="G217" s="94">
        <f t="shared" si="85"/>
        <v>576</v>
      </c>
      <c r="H217" s="234">
        <f t="shared" si="83"/>
        <v>92.164423892346832</v>
      </c>
      <c r="I217" s="234">
        <f t="shared" si="84"/>
        <v>100</v>
      </c>
    </row>
    <row r="218" spans="1:9" ht="15.6" customHeight="1" x14ac:dyDescent="0.3">
      <c r="A218" s="356">
        <v>381</v>
      </c>
      <c r="B218" s="357"/>
      <c r="C218" s="358"/>
      <c r="D218" s="98" t="s">
        <v>39</v>
      </c>
      <c r="E218" s="94">
        <f>E219</f>
        <v>624.97</v>
      </c>
      <c r="F218" s="94">
        <f t="shared" ref="F218:G218" si="86">F219</f>
        <v>576</v>
      </c>
      <c r="G218" s="94">
        <f t="shared" si="86"/>
        <v>576</v>
      </c>
      <c r="H218" s="234">
        <f t="shared" si="83"/>
        <v>92.164423892346832</v>
      </c>
      <c r="I218" s="234">
        <f t="shared" si="84"/>
        <v>100</v>
      </c>
    </row>
    <row r="219" spans="1:9" ht="18" customHeight="1" x14ac:dyDescent="0.3">
      <c r="A219" s="349">
        <v>38129</v>
      </c>
      <c r="B219" s="350"/>
      <c r="C219" s="351"/>
      <c r="D219" s="215" t="s">
        <v>152</v>
      </c>
      <c r="E219" s="51">
        <v>624.97</v>
      </c>
      <c r="F219" s="51">
        <v>576</v>
      </c>
      <c r="G219" s="51">
        <v>576</v>
      </c>
      <c r="H219" s="231">
        <f t="shared" si="83"/>
        <v>92.164423892346832</v>
      </c>
      <c r="I219" s="231">
        <f t="shared" si="84"/>
        <v>100</v>
      </c>
    </row>
    <row r="220" spans="1:9" s="24" customFormat="1" ht="31.2" x14ac:dyDescent="0.3">
      <c r="A220" s="343">
        <v>4</v>
      </c>
      <c r="B220" s="344"/>
      <c r="C220" s="345"/>
      <c r="D220" s="197" t="s">
        <v>12</v>
      </c>
      <c r="E220" s="50">
        <f t="shared" ref="E220:G220" si="87">E221</f>
        <v>756.68</v>
      </c>
      <c r="F220" s="50">
        <f t="shared" si="87"/>
        <v>1200</v>
      </c>
      <c r="G220" s="50">
        <f t="shared" si="87"/>
        <v>848.45</v>
      </c>
      <c r="H220" s="234">
        <f t="shared" si="83"/>
        <v>112.12798012369826</v>
      </c>
      <c r="I220" s="234">
        <f t="shared" si="84"/>
        <v>70.704166666666666</v>
      </c>
    </row>
    <row r="221" spans="1:9" s="24" customFormat="1" ht="31.2" x14ac:dyDescent="0.3">
      <c r="A221" s="346">
        <v>42</v>
      </c>
      <c r="B221" s="347"/>
      <c r="C221" s="348"/>
      <c r="D221" s="197" t="s">
        <v>23</v>
      </c>
      <c r="E221" s="50">
        <f t="shared" ref="E221:G221" si="88">E222</f>
        <v>756.68</v>
      </c>
      <c r="F221" s="50">
        <f t="shared" si="88"/>
        <v>1200</v>
      </c>
      <c r="G221" s="50">
        <f t="shared" si="88"/>
        <v>848.45</v>
      </c>
      <c r="H221" s="234">
        <f t="shared" si="83"/>
        <v>112.12798012369826</v>
      </c>
      <c r="I221" s="234">
        <f t="shared" si="84"/>
        <v>70.704166666666666</v>
      </c>
    </row>
    <row r="222" spans="1:9" s="24" customFormat="1" ht="31.2" x14ac:dyDescent="0.3">
      <c r="A222" s="346">
        <v>424</v>
      </c>
      <c r="B222" s="347"/>
      <c r="C222" s="348"/>
      <c r="D222" s="197" t="s">
        <v>83</v>
      </c>
      <c r="E222" s="50">
        <f t="shared" ref="E222:G222" si="89">E223</f>
        <v>756.68</v>
      </c>
      <c r="F222" s="50">
        <f t="shared" si="89"/>
        <v>1200</v>
      </c>
      <c r="G222" s="50">
        <f t="shared" si="89"/>
        <v>848.45</v>
      </c>
      <c r="H222" s="234">
        <f t="shared" si="83"/>
        <v>112.12798012369826</v>
      </c>
      <c r="I222" s="234">
        <f t="shared" si="84"/>
        <v>70.704166666666666</v>
      </c>
    </row>
    <row r="223" spans="1:9" x14ac:dyDescent="0.3">
      <c r="A223" s="349">
        <v>42411</v>
      </c>
      <c r="B223" s="350"/>
      <c r="C223" s="351"/>
      <c r="D223" s="215" t="s">
        <v>116</v>
      </c>
      <c r="E223" s="51">
        <v>756.68</v>
      </c>
      <c r="F223" s="51">
        <v>1200</v>
      </c>
      <c r="G223" s="51">
        <v>848.45</v>
      </c>
      <c r="H223" s="231">
        <f t="shared" si="83"/>
        <v>112.12798012369826</v>
      </c>
      <c r="I223" s="231">
        <f t="shared" si="84"/>
        <v>70.704166666666666</v>
      </c>
    </row>
    <row r="224" spans="1:9" s="24" customFormat="1" x14ac:dyDescent="0.3">
      <c r="A224" s="406" t="s">
        <v>317</v>
      </c>
      <c r="B224" s="407"/>
      <c r="C224" s="408"/>
      <c r="D224" s="202" t="s">
        <v>318</v>
      </c>
      <c r="E224" s="183">
        <f>E225</f>
        <v>3479.72</v>
      </c>
      <c r="F224" s="183">
        <f t="shared" ref="F224:G224" si="90">F225</f>
        <v>11447.85</v>
      </c>
      <c r="G224" s="183">
        <f t="shared" si="90"/>
        <v>7512.9</v>
      </c>
      <c r="H224" s="233">
        <f t="shared" si="83"/>
        <v>215.90530272550663</v>
      </c>
      <c r="I224" s="233">
        <f t="shared" si="84"/>
        <v>65.627170167323996</v>
      </c>
    </row>
    <row r="225" spans="1:9" s="24" customFormat="1" ht="23.25" customHeight="1" x14ac:dyDescent="0.3">
      <c r="A225" s="340" t="s">
        <v>319</v>
      </c>
      <c r="B225" s="341"/>
      <c r="C225" s="342"/>
      <c r="D225" s="198" t="s">
        <v>320</v>
      </c>
      <c r="E225" s="181">
        <f>E226+E253</f>
        <v>3479.72</v>
      </c>
      <c r="F225" s="181">
        <f>F226+F253</f>
        <v>11447.85</v>
      </c>
      <c r="G225" s="181">
        <f>G226+G253</f>
        <v>7512.9</v>
      </c>
      <c r="H225" s="230">
        <f t="shared" si="83"/>
        <v>215.90530272550663</v>
      </c>
      <c r="I225" s="230">
        <f t="shared" si="84"/>
        <v>65.627170167323996</v>
      </c>
    </row>
    <row r="226" spans="1:9" s="24" customFormat="1" x14ac:dyDescent="0.3">
      <c r="A226" s="343">
        <v>3</v>
      </c>
      <c r="B226" s="344"/>
      <c r="C226" s="345"/>
      <c r="D226" s="197" t="s">
        <v>10</v>
      </c>
      <c r="E226" s="50">
        <f>E237</f>
        <v>3479.72</v>
      </c>
      <c r="F226" s="50">
        <f>F227+F237</f>
        <v>11447.85</v>
      </c>
      <c r="G226" s="50">
        <f>G227+G237</f>
        <v>7512.9</v>
      </c>
      <c r="H226" s="234">
        <f t="shared" si="83"/>
        <v>215.90530272550663</v>
      </c>
      <c r="I226" s="234">
        <f t="shared" si="84"/>
        <v>65.627170167323996</v>
      </c>
    </row>
    <row r="227" spans="1:9" s="24" customFormat="1" x14ac:dyDescent="0.3">
      <c r="A227" s="346">
        <v>31</v>
      </c>
      <c r="B227" s="347"/>
      <c r="C227" s="348"/>
      <c r="D227" s="197" t="s">
        <v>11</v>
      </c>
      <c r="E227" s="141">
        <f>E228+E230+E235</f>
        <v>0</v>
      </c>
      <c r="F227" s="141">
        <f>F228+F230+F235</f>
        <v>9782</v>
      </c>
      <c r="G227" s="141">
        <f>G228+G230+G235</f>
        <v>5847.05</v>
      </c>
      <c r="H227" s="234">
        <v>0</v>
      </c>
      <c r="I227" s="234">
        <f t="shared" si="84"/>
        <v>59.773563688407286</v>
      </c>
    </row>
    <row r="228" spans="1:9" s="24" customFormat="1" ht="14.4" customHeight="1" x14ac:dyDescent="0.3">
      <c r="A228" s="346">
        <v>311</v>
      </c>
      <c r="B228" s="347"/>
      <c r="C228" s="348"/>
      <c r="D228" s="197" t="s">
        <v>80</v>
      </c>
      <c r="E228" s="141">
        <f t="shared" ref="E228:G228" si="91">E229</f>
        <v>0</v>
      </c>
      <c r="F228" s="141">
        <f t="shared" si="91"/>
        <v>7882</v>
      </c>
      <c r="G228" s="141">
        <f t="shared" si="91"/>
        <v>4503.91</v>
      </c>
      <c r="H228" s="234">
        <v>0</v>
      </c>
      <c r="I228" s="234">
        <f t="shared" si="84"/>
        <v>57.141715300685107</v>
      </c>
    </row>
    <row r="229" spans="1:9" x14ac:dyDescent="0.3">
      <c r="A229" s="349">
        <v>31111</v>
      </c>
      <c r="B229" s="350"/>
      <c r="C229" s="351"/>
      <c r="D229" s="215" t="s">
        <v>41</v>
      </c>
      <c r="E229" s="52">
        <v>0</v>
      </c>
      <c r="F229" s="52">
        <v>7882</v>
      </c>
      <c r="G229" s="52">
        <v>4503.91</v>
      </c>
      <c r="H229" s="231">
        <v>0</v>
      </c>
      <c r="I229" s="231">
        <f t="shared" si="84"/>
        <v>57.141715300685107</v>
      </c>
    </row>
    <row r="230" spans="1:9" s="24" customFormat="1" ht="17.399999999999999" customHeight="1" x14ac:dyDescent="0.3">
      <c r="A230" s="346">
        <v>312</v>
      </c>
      <c r="B230" s="347"/>
      <c r="C230" s="348"/>
      <c r="D230" s="197" t="s">
        <v>42</v>
      </c>
      <c r="E230" s="141">
        <f>E231+E232+E233+E234</f>
        <v>0</v>
      </c>
      <c r="F230" s="141">
        <f t="shared" ref="F230:G230" si="92">F231+F232+F233+F234</f>
        <v>600</v>
      </c>
      <c r="G230" s="141">
        <f t="shared" si="92"/>
        <v>600</v>
      </c>
      <c r="H230" s="234">
        <v>0</v>
      </c>
      <c r="I230" s="234">
        <f t="shared" si="84"/>
        <v>100</v>
      </c>
    </row>
    <row r="231" spans="1:9" s="22" customFormat="1" ht="17.399999999999999" customHeight="1" x14ac:dyDescent="0.3">
      <c r="A231" s="349">
        <v>31212</v>
      </c>
      <c r="B231" s="350"/>
      <c r="C231" s="351"/>
      <c r="D231" s="97" t="s">
        <v>197</v>
      </c>
      <c r="E231" s="52">
        <v>0</v>
      </c>
      <c r="F231" s="52">
        <v>0</v>
      </c>
      <c r="G231" s="52">
        <v>0</v>
      </c>
      <c r="H231" s="231">
        <v>0</v>
      </c>
      <c r="I231" s="231">
        <v>0</v>
      </c>
    </row>
    <row r="232" spans="1:9" s="22" customFormat="1" ht="17.399999999999999" customHeight="1" x14ac:dyDescent="0.3">
      <c r="A232" s="349">
        <v>31215</v>
      </c>
      <c r="B232" s="350"/>
      <c r="C232" s="351"/>
      <c r="D232" s="97" t="s">
        <v>232</v>
      </c>
      <c r="E232" s="52">
        <v>0</v>
      </c>
      <c r="F232" s="52">
        <v>0</v>
      </c>
      <c r="G232" s="52">
        <v>0</v>
      </c>
      <c r="H232" s="231">
        <v>0</v>
      </c>
      <c r="I232" s="231">
        <v>0</v>
      </c>
    </row>
    <row r="233" spans="1:9" s="24" customFormat="1" ht="17.399999999999999" customHeight="1" x14ac:dyDescent="0.3">
      <c r="A233" s="349">
        <v>31216</v>
      </c>
      <c r="B233" s="350"/>
      <c r="C233" s="351"/>
      <c r="D233" s="97" t="s">
        <v>199</v>
      </c>
      <c r="E233" s="79">
        <v>0</v>
      </c>
      <c r="F233" s="79">
        <v>300</v>
      </c>
      <c r="G233" s="79">
        <v>300</v>
      </c>
      <c r="H233" s="231">
        <v>0</v>
      </c>
      <c r="I233" s="231">
        <f t="shared" si="84"/>
        <v>100</v>
      </c>
    </row>
    <row r="234" spans="1:9" s="24" customFormat="1" ht="17.399999999999999" customHeight="1" x14ac:dyDescent="0.3">
      <c r="A234" s="349">
        <v>31219</v>
      </c>
      <c r="B234" s="350"/>
      <c r="C234" s="351"/>
      <c r="D234" s="97" t="s">
        <v>202</v>
      </c>
      <c r="E234" s="79">
        <v>0</v>
      </c>
      <c r="F234" s="79">
        <v>300</v>
      </c>
      <c r="G234" s="79">
        <v>300</v>
      </c>
      <c r="H234" s="231">
        <v>0</v>
      </c>
      <c r="I234" s="231">
        <f t="shared" si="84"/>
        <v>100</v>
      </c>
    </row>
    <row r="235" spans="1:9" s="24" customFormat="1" ht="15.6" customHeight="1" x14ac:dyDescent="0.3">
      <c r="A235" s="346">
        <v>313</v>
      </c>
      <c r="B235" s="347"/>
      <c r="C235" s="348"/>
      <c r="D235" s="197" t="s">
        <v>43</v>
      </c>
      <c r="E235" s="141">
        <f t="shared" ref="E235:G235" si="93">E236</f>
        <v>0</v>
      </c>
      <c r="F235" s="141">
        <f t="shared" si="93"/>
        <v>1300</v>
      </c>
      <c r="G235" s="141">
        <f t="shared" si="93"/>
        <v>743.14</v>
      </c>
      <c r="H235" s="234">
        <v>0</v>
      </c>
      <c r="I235" s="234">
        <f t="shared" si="84"/>
        <v>57.164615384615381</v>
      </c>
    </row>
    <row r="236" spans="1:9" ht="30" x14ac:dyDescent="0.3">
      <c r="A236" s="349">
        <v>31321</v>
      </c>
      <c r="B236" s="350"/>
      <c r="C236" s="351"/>
      <c r="D236" s="215" t="s">
        <v>44</v>
      </c>
      <c r="E236" s="52">
        <v>0</v>
      </c>
      <c r="F236" s="52">
        <v>1300</v>
      </c>
      <c r="G236" s="52">
        <v>743.14</v>
      </c>
      <c r="H236" s="231">
        <v>0</v>
      </c>
      <c r="I236" s="231">
        <f t="shared" si="84"/>
        <v>57.164615384615381</v>
      </c>
    </row>
    <row r="237" spans="1:9" s="24" customFormat="1" x14ac:dyDescent="0.3">
      <c r="A237" s="346">
        <v>32</v>
      </c>
      <c r="B237" s="347"/>
      <c r="C237" s="348"/>
      <c r="D237" s="197" t="s">
        <v>18</v>
      </c>
      <c r="E237" s="141">
        <f>E238+E243+E248+E251</f>
        <v>3479.72</v>
      </c>
      <c r="F237" s="141">
        <f t="shared" ref="F237:G237" si="94">F238+F243+F248+F251</f>
        <v>1665.85</v>
      </c>
      <c r="G237" s="141">
        <f t="shared" si="94"/>
        <v>1665.85</v>
      </c>
      <c r="H237" s="234">
        <f>G237/E237*100</f>
        <v>47.873104732564691</v>
      </c>
      <c r="I237" s="234">
        <f t="shared" si="84"/>
        <v>100</v>
      </c>
    </row>
    <row r="238" spans="1:9" s="24" customFormat="1" ht="33" customHeight="1" x14ac:dyDescent="0.3">
      <c r="A238" s="346">
        <v>321</v>
      </c>
      <c r="B238" s="347"/>
      <c r="C238" s="348"/>
      <c r="D238" s="197" t="s">
        <v>45</v>
      </c>
      <c r="E238" s="141">
        <f>E240+E241+E242</f>
        <v>2259.7199999999998</v>
      </c>
      <c r="F238" s="141">
        <f>F240+F241+F242</f>
        <v>456.12</v>
      </c>
      <c r="G238" s="141">
        <f>G239+G240+G241+G242</f>
        <v>456.12</v>
      </c>
      <c r="H238" s="234">
        <f>G238/E238*100</f>
        <v>20.184801656842446</v>
      </c>
      <c r="I238" s="234">
        <f t="shared" si="84"/>
        <v>100</v>
      </c>
    </row>
    <row r="239" spans="1:9" s="22" customFormat="1" ht="16.8" customHeight="1" x14ac:dyDescent="0.3">
      <c r="A239" s="235">
        <v>32111</v>
      </c>
      <c r="B239" s="193"/>
      <c r="C239" s="194"/>
      <c r="D239" s="215" t="s">
        <v>210</v>
      </c>
      <c r="E239" s="51">
        <v>0</v>
      </c>
      <c r="F239" s="51">
        <v>0</v>
      </c>
      <c r="G239" s="51">
        <v>452.5</v>
      </c>
      <c r="H239" s="231">
        <v>0</v>
      </c>
      <c r="I239" s="231">
        <v>0</v>
      </c>
    </row>
    <row r="240" spans="1:9" x14ac:dyDescent="0.3">
      <c r="A240" s="349">
        <v>32119</v>
      </c>
      <c r="B240" s="350"/>
      <c r="C240" s="351"/>
      <c r="D240" s="215" t="s">
        <v>53</v>
      </c>
      <c r="E240" s="51">
        <v>548.4</v>
      </c>
      <c r="F240" s="51">
        <v>452.5</v>
      </c>
      <c r="G240" s="51">
        <v>0</v>
      </c>
      <c r="H240" s="231">
        <f>G240/E240*100</f>
        <v>0</v>
      </c>
      <c r="I240" s="231">
        <f t="shared" si="84"/>
        <v>0</v>
      </c>
    </row>
    <row r="241" spans="1:9" ht="30" x14ac:dyDescent="0.3">
      <c r="A241" s="349">
        <v>32121</v>
      </c>
      <c r="B241" s="350"/>
      <c r="C241" s="351"/>
      <c r="D241" s="215" t="s">
        <v>81</v>
      </c>
      <c r="E241" s="51">
        <v>0</v>
      </c>
      <c r="F241" s="51">
        <v>0</v>
      </c>
      <c r="G241" s="51">
        <v>0</v>
      </c>
      <c r="H241" s="231">
        <v>0</v>
      </c>
      <c r="I241" s="231">
        <v>0</v>
      </c>
    </row>
    <row r="242" spans="1:9" ht="35.25" customHeight="1" x14ac:dyDescent="0.3">
      <c r="A242" s="349">
        <v>32131</v>
      </c>
      <c r="B242" s="350"/>
      <c r="C242" s="351"/>
      <c r="D242" s="215" t="s">
        <v>54</v>
      </c>
      <c r="E242" s="51">
        <v>1711.32</v>
      </c>
      <c r="F242" s="51">
        <v>3.62</v>
      </c>
      <c r="G242" s="51">
        <v>3.62</v>
      </c>
      <c r="H242" s="231">
        <f>G242/E242*100</f>
        <v>0.21153261809597271</v>
      </c>
      <c r="I242" s="231">
        <f t="shared" si="84"/>
        <v>100</v>
      </c>
    </row>
    <row r="243" spans="1:9" s="24" customFormat="1" ht="22.95" customHeight="1" x14ac:dyDescent="0.3">
      <c r="A243" s="346">
        <v>322</v>
      </c>
      <c r="B243" s="347"/>
      <c r="C243" s="348"/>
      <c r="D243" s="197" t="s">
        <v>47</v>
      </c>
      <c r="E243" s="50">
        <f>E244+E245+E246+E247</f>
        <v>820</v>
      </c>
      <c r="F243" s="50">
        <f t="shared" ref="F243:G243" si="95">F244+F245+F246+F247</f>
        <v>545.23</v>
      </c>
      <c r="G243" s="50">
        <f t="shared" si="95"/>
        <v>545.23</v>
      </c>
      <c r="H243" s="234">
        <f>G243/E243*100</f>
        <v>66.49146341463414</v>
      </c>
      <c r="I243" s="234">
        <f t="shared" si="84"/>
        <v>100</v>
      </c>
    </row>
    <row r="244" spans="1:9" x14ac:dyDescent="0.3">
      <c r="A244" s="349">
        <v>32211</v>
      </c>
      <c r="B244" s="350"/>
      <c r="C244" s="351"/>
      <c r="D244" s="215" t="s">
        <v>56</v>
      </c>
      <c r="E244" s="52">
        <v>0</v>
      </c>
      <c r="F244" s="52">
        <v>545.23</v>
      </c>
      <c r="G244" s="52">
        <v>0</v>
      </c>
      <c r="H244" s="231">
        <v>0</v>
      </c>
      <c r="I244" s="231">
        <f t="shared" si="84"/>
        <v>0</v>
      </c>
    </row>
    <row r="245" spans="1:9" x14ac:dyDescent="0.3">
      <c r="A245" s="349">
        <v>32219</v>
      </c>
      <c r="B245" s="350"/>
      <c r="C245" s="351"/>
      <c r="D245" s="215" t="s">
        <v>96</v>
      </c>
      <c r="E245" s="51">
        <v>0</v>
      </c>
      <c r="F245" s="51">
        <v>0</v>
      </c>
      <c r="G245" s="51">
        <v>545.23</v>
      </c>
      <c r="H245" s="231">
        <v>0</v>
      </c>
      <c r="I245" s="231">
        <v>0</v>
      </c>
    </row>
    <row r="246" spans="1:9" x14ac:dyDescent="0.3">
      <c r="A246" s="349">
        <v>32229</v>
      </c>
      <c r="B246" s="350"/>
      <c r="C246" s="351"/>
      <c r="D246" s="215" t="s">
        <v>57</v>
      </c>
      <c r="E246" s="51">
        <v>0</v>
      </c>
      <c r="F246" s="51">
        <v>0</v>
      </c>
      <c r="G246" s="51">
        <v>0</v>
      </c>
      <c r="H246" s="231">
        <v>0</v>
      </c>
      <c r="I246" s="231">
        <v>0</v>
      </c>
    </row>
    <row r="247" spans="1:9" ht="30" x14ac:dyDescent="0.3">
      <c r="A247" s="349">
        <v>32244</v>
      </c>
      <c r="B247" s="350"/>
      <c r="C247" s="351"/>
      <c r="D247" s="215" t="s">
        <v>79</v>
      </c>
      <c r="E247" s="51">
        <v>820</v>
      </c>
      <c r="F247" s="51">
        <v>0</v>
      </c>
      <c r="G247" s="51">
        <v>0</v>
      </c>
      <c r="H247" s="231">
        <v>0</v>
      </c>
      <c r="I247" s="231">
        <v>0</v>
      </c>
    </row>
    <row r="248" spans="1:9" s="24" customFormat="1" ht="19.2" customHeight="1" x14ac:dyDescent="0.3">
      <c r="A248" s="346">
        <v>323</v>
      </c>
      <c r="B248" s="347"/>
      <c r="C248" s="348"/>
      <c r="D248" s="197" t="s">
        <v>58</v>
      </c>
      <c r="E248" s="50">
        <f>E249+E250</f>
        <v>400</v>
      </c>
      <c r="F248" s="50">
        <f>F249+F250</f>
        <v>0</v>
      </c>
      <c r="G248" s="50">
        <f t="shared" ref="G248" si="96">G249+G250</f>
        <v>0</v>
      </c>
      <c r="H248" s="234">
        <v>0</v>
      </c>
      <c r="I248" s="234">
        <v>0</v>
      </c>
    </row>
    <row r="249" spans="1:9" x14ac:dyDescent="0.3">
      <c r="A249" s="349">
        <v>32319</v>
      </c>
      <c r="B249" s="350"/>
      <c r="C249" s="351"/>
      <c r="D249" s="215" t="s">
        <v>131</v>
      </c>
      <c r="E249" s="51">
        <v>400</v>
      </c>
      <c r="F249" s="51">
        <v>0</v>
      </c>
      <c r="G249" s="51">
        <v>0</v>
      </c>
      <c r="H249" s="231">
        <v>0</v>
      </c>
      <c r="I249" s="231">
        <v>0</v>
      </c>
    </row>
    <row r="250" spans="1:9" x14ac:dyDescent="0.3">
      <c r="A250" s="349">
        <v>32329</v>
      </c>
      <c r="B250" s="350"/>
      <c r="C250" s="351"/>
      <c r="D250" s="215" t="s">
        <v>179</v>
      </c>
      <c r="E250" s="51">
        <v>0</v>
      </c>
      <c r="F250" s="51">
        <v>0</v>
      </c>
      <c r="G250" s="51">
        <v>0</v>
      </c>
      <c r="H250" s="231">
        <v>0</v>
      </c>
      <c r="I250" s="231">
        <v>0</v>
      </c>
    </row>
    <row r="251" spans="1:9" s="24" customFormat="1" ht="31.2" x14ac:dyDescent="0.3">
      <c r="A251" s="346">
        <v>329</v>
      </c>
      <c r="B251" s="347"/>
      <c r="C251" s="348"/>
      <c r="D251" s="197" t="s">
        <v>49</v>
      </c>
      <c r="E251" s="50">
        <f t="shared" ref="E251:G251" si="97">E252</f>
        <v>0</v>
      </c>
      <c r="F251" s="50">
        <f t="shared" si="97"/>
        <v>664.5</v>
      </c>
      <c r="G251" s="50">
        <f t="shared" si="97"/>
        <v>664.5</v>
      </c>
      <c r="H251" s="234">
        <v>0</v>
      </c>
      <c r="I251" s="234">
        <f t="shared" si="84"/>
        <v>100</v>
      </c>
    </row>
    <row r="252" spans="1:9" ht="30" x14ac:dyDescent="0.3">
      <c r="A252" s="349">
        <v>32999</v>
      </c>
      <c r="B252" s="350"/>
      <c r="C252" s="351"/>
      <c r="D252" s="215" t="s">
        <v>49</v>
      </c>
      <c r="E252" s="51">
        <v>0</v>
      </c>
      <c r="F252" s="51">
        <v>664.5</v>
      </c>
      <c r="G252" s="51">
        <v>664.5</v>
      </c>
      <c r="H252" s="231">
        <v>0</v>
      </c>
      <c r="I252" s="231">
        <f t="shared" si="84"/>
        <v>100</v>
      </c>
    </row>
    <row r="253" spans="1:9" s="24" customFormat="1" ht="31.2" x14ac:dyDescent="0.3">
      <c r="A253" s="343">
        <v>4</v>
      </c>
      <c r="B253" s="344"/>
      <c r="C253" s="345"/>
      <c r="D253" s="197" t="s">
        <v>12</v>
      </c>
      <c r="E253" s="50">
        <f t="shared" ref="E253:G255" si="98">E254</f>
        <v>0</v>
      </c>
      <c r="F253" s="50">
        <f t="shared" si="98"/>
        <v>0</v>
      </c>
      <c r="G253" s="50">
        <f t="shared" si="98"/>
        <v>0</v>
      </c>
      <c r="H253" s="234">
        <v>0</v>
      </c>
      <c r="I253" s="234">
        <v>0</v>
      </c>
    </row>
    <row r="254" spans="1:9" s="24" customFormat="1" ht="31.2" x14ac:dyDescent="0.3">
      <c r="A254" s="346">
        <v>42</v>
      </c>
      <c r="B254" s="347"/>
      <c r="C254" s="348"/>
      <c r="D254" s="197" t="s">
        <v>23</v>
      </c>
      <c r="E254" s="50">
        <f t="shared" si="98"/>
        <v>0</v>
      </c>
      <c r="F254" s="50">
        <f t="shared" si="98"/>
        <v>0</v>
      </c>
      <c r="G254" s="50">
        <f t="shared" si="98"/>
        <v>0</v>
      </c>
      <c r="H254" s="234">
        <v>0</v>
      </c>
      <c r="I254" s="234">
        <v>0</v>
      </c>
    </row>
    <row r="255" spans="1:9" s="24" customFormat="1" ht="19.95" customHeight="1" x14ac:dyDescent="0.3">
      <c r="A255" s="346">
        <v>422</v>
      </c>
      <c r="B255" s="347"/>
      <c r="C255" s="348"/>
      <c r="D255" s="197" t="s">
        <v>60</v>
      </c>
      <c r="E255" s="50">
        <f t="shared" si="98"/>
        <v>0</v>
      </c>
      <c r="F255" s="50">
        <f t="shared" si="98"/>
        <v>0</v>
      </c>
      <c r="G255" s="50">
        <f t="shared" si="98"/>
        <v>0</v>
      </c>
      <c r="H255" s="234">
        <v>0</v>
      </c>
      <c r="I255" s="234">
        <v>0</v>
      </c>
    </row>
    <row r="256" spans="1:9" ht="30" x14ac:dyDescent="0.3">
      <c r="A256" s="349">
        <v>42273</v>
      </c>
      <c r="B256" s="350"/>
      <c r="C256" s="351"/>
      <c r="D256" s="215" t="s">
        <v>82</v>
      </c>
      <c r="E256" s="51">
        <v>0</v>
      </c>
      <c r="F256" s="51">
        <v>0</v>
      </c>
      <c r="G256" s="51">
        <v>0</v>
      </c>
      <c r="H256" s="231">
        <v>0</v>
      </c>
      <c r="I256" s="231">
        <v>0</v>
      </c>
    </row>
    <row r="257" spans="1:9" ht="46.8" x14ac:dyDescent="0.3">
      <c r="A257" s="383" t="s">
        <v>322</v>
      </c>
      <c r="B257" s="384"/>
      <c r="C257" s="385"/>
      <c r="D257" s="206" t="s">
        <v>323</v>
      </c>
      <c r="E257" s="186">
        <f>E258</f>
        <v>0</v>
      </c>
      <c r="F257" s="186">
        <f t="shared" ref="F257:G257" si="99">F258</f>
        <v>4058.55</v>
      </c>
      <c r="G257" s="186">
        <f t="shared" si="99"/>
        <v>0</v>
      </c>
      <c r="H257" s="233">
        <v>0</v>
      </c>
      <c r="I257" s="233">
        <f t="shared" ref="I257:I320" si="100">G257/F257*100</f>
        <v>0</v>
      </c>
    </row>
    <row r="258" spans="1:9" ht="46.8" x14ac:dyDescent="0.3">
      <c r="A258" s="398" t="s">
        <v>324</v>
      </c>
      <c r="B258" s="399"/>
      <c r="C258" s="400"/>
      <c r="D258" s="201" t="s">
        <v>323</v>
      </c>
      <c r="E258" s="184">
        <f>E259</f>
        <v>0</v>
      </c>
      <c r="F258" s="184">
        <f t="shared" ref="F258:G258" si="101">F259</f>
        <v>4058.55</v>
      </c>
      <c r="G258" s="184">
        <f t="shared" si="101"/>
        <v>0</v>
      </c>
      <c r="H258" s="236">
        <v>0</v>
      </c>
      <c r="I258" s="236">
        <f t="shared" si="100"/>
        <v>0</v>
      </c>
    </row>
    <row r="259" spans="1:9" s="24" customFormat="1" ht="47.4" customHeight="1" x14ac:dyDescent="0.3">
      <c r="A259" s="340" t="s">
        <v>233</v>
      </c>
      <c r="B259" s="341"/>
      <c r="C259" s="342"/>
      <c r="D259" s="187" t="s">
        <v>323</v>
      </c>
      <c r="E259" s="181">
        <f t="shared" ref="E259:G259" si="102">E260+E267</f>
        <v>0</v>
      </c>
      <c r="F259" s="181">
        <f t="shared" si="102"/>
        <v>4058.55</v>
      </c>
      <c r="G259" s="181">
        <f t="shared" si="102"/>
        <v>0</v>
      </c>
      <c r="H259" s="230">
        <v>0</v>
      </c>
      <c r="I259" s="230">
        <f t="shared" si="100"/>
        <v>0</v>
      </c>
    </row>
    <row r="260" spans="1:9" s="24" customFormat="1" x14ac:dyDescent="0.3">
      <c r="A260" s="343">
        <v>3</v>
      </c>
      <c r="B260" s="344"/>
      <c r="C260" s="345"/>
      <c r="D260" s="197" t="s">
        <v>10</v>
      </c>
      <c r="E260" s="50">
        <f t="shared" ref="E260:G260" si="103">E261</f>
        <v>0</v>
      </c>
      <c r="F260" s="50">
        <f t="shared" si="103"/>
        <v>2528.5500000000002</v>
      </c>
      <c r="G260" s="50">
        <f t="shared" si="103"/>
        <v>0</v>
      </c>
      <c r="H260" s="234">
        <v>0</v>
      </c>
      <c r="I260" s="234">
        <f t="shared" si="100"/>
        <v>0</v>
      </c>
    </row>
    <row r="261" spans="1:9" s="24" customFormat="1" ht="15.75" customHeight="1" x14ac:dyDescent="0.3">
      <c r="A261" s="346">
        <v>32</v>
      </c>
      <c r="B261" s="347"/>
      <c r="C261" s="348"/>
      <c r="D261" s="197" t="s">
        <v>18</v>
      </c>
      <c r="E261" s="50">
        <f>E262+E265</f>
        <v>0</v>
      </c>
      <c r="F261" s="50">
        <f t="shared" ref="F261:G261" si="104">F262+F265</f>
        <v>2528.5500000000002</v>
      </c>
      <c r="G261" s="50">
        <f t="shared" si="104"/>
        <v>0</v>
      </c>
      <c r="H261" s="234">
        <v>0</v>
      </c>
      <c r="I261" s="234">
        <f t="shared" si="100"/>
        <v>0</v>
      </c>
    </row>
    <row r="262" spans="1:9" s="24" customFormat="1" ht="15.6" customHeight="1" x14ac:dyDescent="0.3">
      <c r="A262" s="346">
        <v>322</v>
      </c>
      <c r="B262" s="347"/>
      <c r="C262" s="348"/>
      <c r="D262" s="197" t="s">
        <v>47</v>
      </c>
      <c r="E262" s="50">
        <f>E264</f>
        <v>0</v>
      </c>
      <c r="F262" s="50">
        <f>F263+F264</f>
        <v>1000.55</v>
      </c>
      <c r="G262" s="50">
        <f t="shared" ref="G262" si="105">G263+G264</f>
        <v>0</v>
      </c>
      <c r="H262" s="234">
        <v>0</v>
      </c>
      <c r="I262" s="234">
        <f t="shared" si="100"/>
        <v>0</v>
      </c>
    </row>
    <row r="263" spans="1:9" ht="30" x14ac:dyDescent="0.3">
      <c r="A263" s="349">
        <v>32244</v>
      </c>
      <c r="B263" s="350"/>
      <c r="C263" s="351"/>
      <c r="D263" s="215" t="s">
        <v>79</v>
      </c>
      <c r="E263" s="51">
        <v>0</v>
      </c>
      <c r="F263" s="51">
        <v>1000.55</v>
      </c>
      <c r="G263" s="51">
        <v>0</v>
      </c>
      <c r="H263" s="231">
        <v>0</v>
      </c>
      <c r="I263" s="231">
        <f t="shared" si="100"/>
        <v>0</v>
      </c>
    </row>
    <row r="264" spans="1:9" ht="15.6" customHeight="1" x14ac:dyDescent="0.3">
      <c r="A264" s="349">
        <v>32251</v>
      </c>
      <c r="B264" s="350"/>
      <c r="C264" s="351"/>
      <c r="D264" s="215" t="s">
        <v>130</v>
      </c>
      <c r="E264" s="51">
        <v>0</v>
      </c>
      <c r="F264" s="51">
        <v>0</v>
      </c>
      <c r="G264" s="51">
        <v>0</v>
      </c>
      <c r="H264" s="231">
        <v>0</v>
      </c>
      <c r="I264" s="231">
        <v>0</v>
      </c>
    </row>
    <row r="265" spans="1:9" s="24" customFormat="1" ht="19.2" customHeight="1" x14ac:dyDescent="0.3">
      <c r="A265" s="346">
        <v>323</v>
      </c>
      <c r="B265" s="347"/>
      <c r="C265" s="348"/>
      <c r="D265" s="197" t="s">
        <v>58</v>
      </c>
      <c r="E265" s="50">
        <f t="shared" ref="E265:G265" si="106">E266</f>
        <v>0</v>
      </c>
      <c r="F265" s="50">
        <f t="shared" si="106"/>
        <v>1528</v>
      </c>
      <c r="G265" s="50">
        <f t="shared" si="106"/>
        <v>0</v>
      </c>
      <c r="H265" s="234">
        <v>0</v>
      </c>
      <c r="I265" s="234">
        <f t="shared" si="100"/>
        <v>0</v>
      </c>
    </row>
    <row r="266" spans="1:9" x14ac:dyDescent="0.3">
      <c r="A266" s="349">
        <v>32329</v>
      </c>
      <c r="B266" s="350"/>
      <c r="C266" s="351"/>
      <c r="D266" s="215" t="s">
        <v>132</v>
      </c>
      <c r="E266" s="51">
        <v>0</v>
      </c>
      <c r="F266" s="51">
        <v>1528</v>
      </c>
      <c r="G266" s="51">
        <v>0</v>
      </c>
      <c r="H266" s="231">
        <v>0</v>
      </c>
      <c r="I266" s="231">
        <f t="shared" si="100"/>
        <v>0</v>
      </c>
    </row>
    <row r="267" spans="1:9" s="24" customFormat="1" ht="31.2" x14ac:dyDescent="0.3">
      <c r="A267" s="343">
        <v>4</v>
      </c>
      <c r="B267" s="344"/>
      <c r="C267" s="345"/>
      <c r="D267" s="197" t="s">
        <v>12</v>
      </c>
      <c r="E267" s="50">
        <f t="shared" ref="E267:G269" si="107">E268</f>
        <v>0</v>
      </c>
      <c r="F267" s="50">
        <f t="shared" si="107"/>
        <v>1530</v>
      </c>
      <c r="G267" s="50">
        <f t="shared" si="107"/>
        <v>0</v>
      </c>
      <c r="H267" s="234">
        <v>0</v>
      </c>
      <c r="I267" s="234">
        <f t="shared" si="100"/>
        <v>0</v>
      </c>
    </row>
    <row r="268" spans="1:9" s="24" customFormat="1" ht="31.2" x14ac:dyDescent="0.3">
      <c r="A268" s="346">
        <v>42</v>
      </c>
      <c r="B268" s="347"/>
      <c r="C268" s="348"/>
      <c r="D268" s="197" t="s">
        <v>23</v>
      </c>
      <c r="E268" s="50">
        <f t="shared" si="107"/>
        <v>0</v>
      </c>
      <c r="F268" s="50">
        <f t="shared" si="107"/>
        <v>1530</v>
      </c>
      <c r="G268" s="50">
        <f t="shared" si="107"/>
        <v>0</v>
      </c>
      <c r="H268" s="234">
        <v>0</v>
      </c>
      <c r="I268" s="234">
        <f t="shared" si="100"/>
        <v>0</v>
      </c>
    </row>
    <row r="269" spans="1:9" s="24" customFormat="1" ht="21" customHeight="1" x14ac:dyDescent="0.3">
      <c r="A269" s="346">
        <v>422</v>
      </c>
      <c r="B269" s="347"/>
      <c r="C269" s="348"/>
      <c r="D269" s="197" t="s">
        <v>60</v>
      </c>
      <c r="E269" s="50">
        <f t="shared" si="107"/>
        <v>0</v>
      </c>
      <c r="F269" s="50">
        <f t="shared" si="107"/>
        <v>1530</v>
      </c>
      <c r="G269" s="50">
        <f t="shared" si="107"/>
        <v>0</v>
      </c>
      <c r="H269" s="234">
        <v>0</v>
      </c>
      <c r="I269" s="234">
        <f t="shared" si="100"/>
        <v>0</v>
      </c>
    </row>
    <row r="270" spans="1:9" ht="30" x14ac:dyDescent="0.3">
      <c r="A270" s="349">
        <v>42273</v>
      </c>
      <c r="B270" s="350"/>
      <c r="C270" s="351"/>
      <c r="D270" s="215" t="s">
        <v>82</v>
      </c>
      <c r="E270" s="51">
        <v>0</v>
      </c>
      <c r="F270" s="51">
        <v>1530</v>
      </c>
      <c r="G270" s="51">
        <v>0</v>
      </c>
      <c r="H270" s="231">
        <v>0</v>
      </c>
      <c r="I270" s="231">
        <f t="shared" si="100"/>
        <v>0</v>
      </c>
    </row>
    <row r="271" spans="1:9" s="48" customFormat="1" ht="50.4" customHeight="1" x14ac:dyDescent="0.3">
      <c r="A271" s="334" t="s">
        <v>337</v>
      </c>
      <c r="B271" s="335"/>
      <c r="C271" s="336"/>
      <c r="D271" s="207" t="s">
        <v>338</v>
      </c>
      <c r="E271" s="126">
        <f t="shared" ref="E271:G276" si="108">E272</f>
        <v>0</v>
      </c>
      <c r="F271" s="126">
        <f t="shared" si="108"/>
        <v>0</v>
      </c>
      <c r="G271" s="126">
        <f t="shared" si="108"/>
        <v>340</v>
      </c>
      <c r="H271" s="229">
        <v>0</v>
      </c>
      <c r="I271" s="229">
        <v>0</v>
      </c>
    </row>
    <row r="272" spans="1:9" s="48" customFormat="1" ht="31.2" customHeight="1" x14ac:dyDescent="0.3">
      <c r="A272" s="337" t="s">
        <v>301</v>
      </c>
      <c r="B272" s="338"/>
      <c r="C272" s="339"/>
      <c r="D272" s="200" t="s">
        <v>207</v>
      </c>
      <c r="E272" s="189">
        <f t="shared" si="108"/>
        <v>0</v>
      </c>
      <c r="F272" s="189">
        <f t="shared" si="108"/>
        <v>0</v>
      </c>
      <c r="G272" s="189">
        <f t="shared" si="108"/>
        <v>340</v>
      </c>
      <c r="H272" s="236">
        <v>0</v>
      </c>
      <c r="I272" s="236">
        <v>0</v>
      </c>
    </row>
    <row r="273" spans="1:9" s="48" customFormat="1" ht="29.4" customHeight="1" x14ac:dyDescent="0.3">
      <c r="A273" s="340" t="s">
        <v>307</v>
      </c>
      <c r="B273" s="341"/>
      <c r="C273" s="342"/>
      <c r="D273" s="198" t="s">
        <v>207</v>
      </c>
      <c r="E273" s="188">
        <f t="shared" si="108"/>
        <v>0</v>
      </c>
      <c r="F273" s="188">
        <f t="shared" si="108"/>
        <v>0</v>
      </c>
      <c r="G273" s="188">
        <f t="shared" si="108"/>
        <v>340</v>
      </c>
      <c r="H273" s="230">
        <v>0</v>
      </c>
      <c r="I273" s="230">
        <v>0</v>
      </c>
    </row>
    <row r="274" spans="1:9" s="24" customFormat="1" x14ac:dyDescent="0.3">
      <c r="A274" s="343">
        <v>3</v>
      </c>
      <c r="B274" s="344"/>
      <c r="C274" s="345"/>
      <c r="D274" s="197" t="s">
        <v>10</v>
      </c>
      <c r="E274" s="50">
        <f t="shared" si="108"/>
        <v>0</v>
      </c>
      <c r="F274" s="50">
        <f t="shared" si="108"/>
        <v>0</v>
      </c>
      <c r="G274" s="50">
        <f t="shared" si="108"/>
        <v>340</v>
      </c>
      <c r="H274" s="234">
        <v>0</v>
      </c>
      <c r="I274" s="234">
        <v>0</v>
      </c>
    </row>
    <row r="275" spans="1:9" s="24" customFormat="1" x14ac:dyDescent="0.3">
      <c r="A275" s="346">
        <v>32</v>
      </c>
      <c r="B275" s="347"/>
      <c r="C275" s="348"/>
      <c r="D275" s="197" t="s">
        <v>18</v>
      </c>
      <c r="E275" s="50">
        <f t="shared" si="108"/>
        <v>0</v>
      </c>
      <c r="F275" s="50">
        <f t="shared" si="108"/>
        <v>0</v>
      </c>
      <c r="G275" s="50">
        <f t="shared" si="108"/>
        <v>340</v>
      </c>
      <c r="H275" s="234">
        <v>0</v>
      </c>
      <c r="I275" s="234">
        <v>0</v>
      </c>
    </row>
    <row r="276" spans="1:9" s="24" customFormat="1" ht="20.399999999999999" customHeight="1" x14ac:dyDescent="0.3">
      <c r="A276" s="346">
        <v>323</v>
      </c>
      <c r="B276" s="347"/>
      <c r="C276" s="348"/>
      <c r="D276" s="197" t="s">
        <v>58</v>
      </c>
      <c r="E276" s="50">
        <f t="shared" si="108"/>
        <v>0</v>
      </c>
      <c r="F276" s="50">
        <f t="shared" si="108"/>
        <v>0</v>
      </c>
      <c r="G276" s="50">
        <f t="shared" si="108"/>
        <v>340</v>
      </c>
      <c r="H276" s="234">
        <v>0</v>
      </c>
      <c r="I276" s="234">
        <v>0</v>
      </c>
    </row>
    <row r="277" spans="1:9" s="24" customFormat="1" ht="36.6" customHeight="1" x14ac:dyDescent="0.3">
      <c r="A277" s="349">
        <v>32399</v>
      </c>
      <c r="B277" s="350"/>
      <c r="C277" s="351"/>
      <c r="D277" s="97" t="s">
        <v>339</v>
      </c>
      <c r="E277" s="92">
        <v>0</v>
      </c>
      <c r="F277" s="79">
        <v>0</v>
      </c>
      <c r="G277" s="79">
        <v>340</v>
      </c>
      <c r="H277" s="231">
        <v>0</v>
      </c>
      <c r="I277" s="231">
        <v>0</v>
      </c>
    </row>
    <row r="278" spans="1:9" s="24" customFormat="1" ht="40.200000000000003" customHeight="1" x14ac:dyDescent="0.3">
      <c r="A278" s="353" t="s">
        <v>298</v>
      </c>
      <c r="B278" s="354"/>
      <c r="C278" s="355"/>
      <c r="D278" s="190" t="s">
        <v>325</v>
      </c>
      <c r="E278" s="191">
        <f>E279</f>
        <v>11302.679999999998</v>
      </c>
      <c r="F278" s="191">
        <f t="shared" ref="F278:G278" si="109">F279</f>
        <v>189100</v>
      </c>
      <c r="G278" s="191">
        <f t="shared" si="109"/>
        <v>69732.2</v>
      </c>
      <c r="H278" s="229">
        <f>G278/E278*100</f>
        <v>616.95279349676366</v>
      </c>
      <c r="I278" s="229">
        <f t="shared" si="100"/>
        <v>36.875832892649392</v>
      </c>
    </row>
    <row r="279" spans="1:9" s="24" customFormat="1" ht="30" customHeight="1" x14ac:dyDescent="0.3">
      <c r="A279" s="337" t="s">
        <v>301</v>
      </c>
      <c r="B279" s="338"/>
      <c r="C279" s="339"/>
      <c r="D279" s="200" t="s">
        <v>207</v>
      </c>
      <c r="E279" s="49">
        <f>E280</f>
        <v>11302.679999999998</v>
      </c>
      <c r="F279" s="49">
        <f t="shared" ref="F279:G279" si="110">F280</f>
        <v>189100</v>
      </c>
      <c r="G279" s="49">
        <f t="shared" si="110"/>
        <v>69732.2</v>
      </c>
      <c r="H279" s="233">
        <f>G279/E279*100</f>
        <v>616.95279349676366</v>
      </c>
      <c r="I279" s="233">
        <f t="shared" si="100"/>
        <v>36.875832892649392</v>
      </c>
    </row>
    <row r="280" spans="1:9" s="24" customFormat="1" ht="31.2" x14ac:dyDescent="0.3">
      <c r="A280" s="340" t="s">
        <v>75</v>
      </c>
      <c r="B280" s="341"/>
      <c r="C280" s="342"/>
      <c r="D280" s="198" t="s">
        <v>180</v>
      </c>
      <c r="E280" s="181">
        <f>E281</f>
        <v>11302.679999999998</v>
      </c>
      <c r="F280" s="181">
        <f t="shared" ref="F280" si="111">F281</f>
        <v>189100</v>
      </c>
      <c r="G280" s="181">
        <f>G281+G301</f>
        <v>69732.2</v>
      </c>
      <c r="H280" s="230">
        <f>G280/E280*100</f>
        <v>616.95279349676366</v>
      </c>
      <c r="I280" s="230">
        <f t="shared" si="100"/>
        <v>36.875832892649392</v>
      </c>
    </row>
    <row r="281" spans="1:9" s="24" customFormat="1" x14ac:dyDescent="0.3">
      <c r="A281" s="343">
        <v>3</v>
      </c>
      <c r="B281" s="344"/>
      <c r="C281" s="345"/>
      <c r="D281" s="197" t="s">
        <v>10</v>
      </c>
      <c r="E281" s="50">
        <f>E282+E298</f>
        <v>11302.679999999998</v>
      </c>
      <c r="F281" s="50">
        <f t="shared" ref="F281:G281" si="112">F282+F298</f>
        <v>189100</v>
      </c>
      <c r="G281" s="50">
        <f t="shared" si="112"/>
        <v>69732.2</v>
      </c>
      <c r="H281" s="234">
        <f>G281/E281*100</f>
        <v>616.95279349676366</v>
      </c>
      <c r="I281" s="234">
        <f t="shared" si="100"/>
        <v>36.875832892649392</v>
      </c>
    </row>
    <row r="282" spans="1:9" s="24" customFormat="1" x14ac:dyDescent="0.3">
      <c r="A282" s="346">
        <v>32</v>
      </c>
      <c r="B282" s="347"/>
      <c r="C282" s="348"/>
      <c r="D282" s="197" t="s">
        <v>18</v>
      </c>
      <c r="E282" s="50">
        <f>E283+E285+E289</f>
        <v>11205.779999999999</v>
      </c>
      <c r="F282" s="50">
        <f t="shared" ref="F282:G282" si="113">F283+F285+F289</f>
        <v>189100</v>
      </c>
      <c r="G282" s="50">
        <f t="shared" si="113"/>
        <v>69732.2</v>
      </c>
      <c r="H282" s="234">
        <f>G282/E282*100</f>
        <v>622.28778362595017</v>
      </c>
      <c r="I282" s="234">
        <f t="shared" si="100"/>
        <v>36.875832892649392</v>
      </c>
    </row>
    <row r="283" spans="1:9" s="24" customFormat="1" ht="19.2" customHeight="1" x14ac:dyDescent="0.3">
      <c r="A283" s="346">
        <v>321</v>
      </c>
      <c r="B283" s="347"/>
      <c r="C283" s="348"/>
      <c r="D283" s="197" t="s">
        <v>45</v>
      </c>
      <c r="E283" s="50">
        <f>E284</f>
        <v>3.62</v>
      </c>
      <c r="F283" s="141">
        <f t="shared" ref="F283:G283" si="114">F284</f>
        <v>0</v>
      </c>
      <c r="G283" s="141">
        <f t="shared" si="114"/>
        <v>0</v>
      </c>
      <c r="H283" s="234">
        <v>0</v>
      </c>
      <c r="I283" s="234">
        <v>0</v>
      </c>
    </row>
    <row r="284" spans="1:9" s="24" customFormat="1" ht="16.2" customHeight="1" x14ac:dyDescent="0.3">
      <c r="A284" s="349">
        <v>32131</v>
      </c>
      <c r="B284" s="350"/>
      <c r="C284" s="351"/>
      <c r="D284" s="215" t="s">
        <v>54</v>
      </c>
      <c r="E284" s="51">
        <v>3.62</v>
      </c>
      <c r="F284" s="52">
        <v>0</v>
      </c>
      <c r="G284" s="52">
        <v>0</v>
      </c>
      <c r="H284" s="231">
        <v>0</v>
      </c>
      <c r="I284" s="231">
        <v>0</v>
      </c>
    </row>
    <row r="285" spans="1:9" s="24" customFormat="1" ht="20.399999999999999" customHeight="1" x14ac:dyDescent="0.3">
      <c r="A285" s="346">
        <v>322</v>
      </c>
      <c r="B285" s="347"/>
      <c r="C285" s="348"/>
      <c r="D285" s="197" t="s">
        <v>47</v>
      </c>
      <c r="E285" s="50">
        <f>E288+E286+E287</f>
        <v>6799.55</v>
      </c>
      <c r="F285" s="141">
        <f t="shared" ref="F285:G285" si="115">F288+F286+F287</f>
        <v>0</v>
      </c>
      <c r="G285" s="141">
        <f t="shared" si="115"/>
        <v>0</v>
      </c>
      <c r="H285" s="234">
        <v>0</v>
      </c>
      <c r="I285" s="234">
        <v>0</v>
      </c>
    </row>
    <row r="286" spans="1:9" s="24" customFormat="1" ht="17.399999999999999" customHeight="1" x14ac:dyDescent="0.3">
      <c r="A286" s="349">
        <v>32231</v>
      </c>
      <c r="B286" s="350"/>
      <c r="C286" s="351"/>
      <c r="D286" s="97" t="s">
        <v>97</v>
      </c>
      <c r="E286" s="92">
        <v>2589.7800000000002</v>
      </c>
      <c r="F286" s="79">
        <v>0</v>
      </c>
      <c r="G286" s="79">
        <v>0</v>
      </c>
      <c r="H286" s="231">
        <v>0</v>
      </c>
      <c r="I286" s="231">
        <v>0</v>
      </c>
    </row>
    <row r="287" spans="1:9" s="24" customFormat="1" ht="16.2" customHeight="1" x14ac:dyDescent="0.3">
      <c r="A287" s="349">
        <v>32233</v>
      </c>
      <c r="B287" s="350"/>
      <c r="C287" s="351"/>
      <c r="D287" s="97" t="s">
        <v>98</v>
      </c>
      <c r="E287" s="92">
        <v>3170.52</v>
      </c>
      <c r="F287" s="79">
        <v>0</v>
      </c>
      <c r="G287" s="79">
        <v>0</v>
      </c>
      <c r="H287" s="231">
        <v>0</v>
      </c>
      <c r="I287" s="231">
        <v>0</v>
      </c>
    </row>
    <row r="288" spans="1:9" s="24" customFormat="1" ht="30" x14ac:dyDescent="0.3">
      <c r="A288" s="349">
        <v>32244</v>
      </c>
      <c r="B288" s="350"/>
      <c r="C288" s="351"/>
      <c r="D288" s="215" t="s">
        <v>79</v>
      </c>
      <c r="E288" s="51">
        <v>1039.25</v>
      </c>
      <c r="F288" s="52">
        <v>0</v>
      </c>
      <c r="G288" s="52">
        <v>0</v>
      </c>
      <c r="H288" s="231">
        <v>0</v>
      </c>
      <c r="I288" s="231">
        <v>0</v>
      </c>
    </row>
    <row r="289" spans="1:9" s="24" customFormat="1" ht="18" customHeight="1" x14ac:dyDescent="0.3">
      <c r="A289" s="346">
        <v>323</v>
      </c>
      <c r="B289" s="347"/>
      <c r="C289" s="348"/>
      <c r="D289" s="197" t="s">
        <v>58</v>
      </c>
      <c r="E289" s="50">
        <f>SUM(E290:E297)</f>
        <v>4402.6099999999997</v>
      </c>
      <c r="F289" s="50">
        <f t="shared" ref="F289:G289" si="116">SUM(F290:F297)</f>
        <v>189100</v>
      </c>
      <c r="G289" s="50">
        <f t="shared" si="116"/>
        <v>69732.2</v>
      </c>
      <c r="H289" s="234">
        <f>G289/E289*100</f>
        <v>1583.8831965584052</v>
      </c>
      <c r="I289" s="234">
        <f t="shared" si="100"/>
        <v>36.875832892649392</v>
      </c>
    </row>
    <row r="290" spans="1:9" ht="15.6" customHeight="1" x14ac:dyDescent="0.3">
      <c r="A290" s="349">
        <v>32311</v>
      </c>
      <c r="B290" s="350"/>
      <c r="C290" s="351"/>
      <c r="D290" s="215" t="s">
        <v>78</v>
      </c>
      <c r="E290" s="52">
        <v>98.98</v>
      </c>
      <c r="F290" s="52">
        <v>0</v>
      </c>
      <c r="G290" s="52">
        <v>0</v>
      </c>
      <c r="H290" s="231">
        <v>0</v>
      </c>
      <c r="I290" s="231">
        <v>0</v>
      </c>
    </row>
    <row r="291" spans="1:9" ht="15.6" customHeight="1" x14ac:dyDescent="0.3">
      <c r="A291" s="349">
        <v>32313</v>
      </c>
      <c r="B291" s="350"/>
      <c r="C291" s="351"/>
      <c r="D291" s="215" t="s">
        <v>109</v>
      </c>
      <c r="E291" s="52">
        <v>17.760000000000002</v>
      </c>
      <c r="F291" s="52">
        <v>0</v>
      </c>
      <c r="G291" s="52">
        <v>0</v>
      </c>
      <c r="H291" s="231">
        <v>0</v>
      </c>
      <c r="I291" s="231">
        <v>0</v>
      </c>
    </row>
    <row r="292" spans="1:9" s="24" customFormat="1" ht="30" customHeight="1" x14ac:dyDescent="0.3">
      <c r="A292" s="349">
        <v>32329</v>
      </c>
      <c r="B292" s="350"/>
      <c r="C292" s="351"/>
      <c r="D292" s="215" t="s">
        <v>121</v>
      </c>
      <c r="E292" s="51">
        <v>764.16</v>
      </c>
      <c r="F292" s="52">
        <v>188335</v>
      </c>
      <c r="G292" s="52">
        <v>68817.78</v>
      </c>
      <c r="H292" s="231">
        <v>9005.91</v>
      </c>
      <c r="I292" s="231">
        <f t="shared" si="100"/>
        <v>36.540090795656674</v>
      </c>
    </row>
    <row r="293" spans="1:9" ht="15.6" customHeight="1" x14ac:dyDescent="0.3">
      <c r="A293" s="396">
        <v>32349</v>
      </c>
      <c r="B293" s="397"/>
      <c r="C293" s="397"/>
      <c r="D293" s="205" t="s">
        <v>68</v>
      </c>
      <c r="E293" s="52">
        <v>124.6</v>
      </c>
      <c r="F293" s="52">
        <v>0</v>
      </c>
      <c r="G293" s="52">
        <v>0</v>
      </c>
      <c r="H293" s="231">
        <v>0</v>
      </c>
      <c r="I293" s="231">
        <v>0</v>
      </c>
    </row>
    <row r="294" spans="1:9" ht="15.6" customHeight="1" x14ac:dyDescent="0.3">
      <c r="A294" s="396">
        <v>32379</v>
      </c>
      <c r="B294" s="397"/>
      <c r="C294" s="397"/>
      <c r="D294" s="205" t="s">
        <v>135</v>
      </c>
      <c r="E294" s="52">
        <v>0</v>
      </c>
      <c r="F294" s="52">
        <v>765</v>
      </c>
      <c r="G294" s="52">
        <v>764.16</v>
      </c>
      <c r="H294" s="231">
        <v>0</v>
      </c>
      <c r="I294" s="231">
        <f t="shared" si="100"/>
        <v>99.890196078431373</v>
      </c>
    </row>
    <row r="295" spans="1:9" ht="15.6" customHeight="1" x14ac:dyDescent="0.3">
      <c r="A295" s="396">
        <v>32389</v>
      </c>
      <c r="B295" s="397"/>
      <c r="C295" s="397"/>
      <c r="D295" s="205" t="s">
        <v>71</v>
      </c>
      <c r="E295" s="52">
        <v>1.66</v>
      </c>
      <c r="F295" s="52">
        <v>0</v>
      </c>
      <c r="G295" s="52">
        <v>0</v>
      </c>
      <c r="H295" s="231">
        <v>0</v>
      </c>
      <c r="I295" s="231">
        <v>0</v>
      </c>
    </row>
    <row r="296" spans="1:9" ht="15.6" customHeight="1" x14ac:dyDescent="0.3">
      <c r="A296" s="396">
        <v>32399</v>
      </c>
      <c r="B296" s="397"/>
      <c r="C296" s="397"/>
      <c r="D296" s="205" t="s">
        <v>72</v>
      </c>
      <c r="E296" s="52">
        <v>3395.45</v>
      </c>
      <c r="F296" s="52">
        <v>0</v>
      </c>
      <c r="G296" s="52">
        <v>0</v>
      </c>
      <c r="H296" s="231">
        <v>0</v>
      </c>
      <c r="I296" s="231">
        <v>0</v>
      </c>
    </row>
    <row r="297" spans="1:9" ht="36" customHeight="1" x14ac:dyDescent="0.3">
      <c r="A297" s="349">
        <v>32999</v>
      </c>
      <c r="B297" s="350"/>
      <c r="C297" s="351"/>
      <c r="D297" s="215" t="s">
        <v>49</v>
      </c>
      <c r="E297" s="52">
        <v>0</v>
      </c>
      <c r="F297" s="52">
        <v>0</v>
      </c>
      <c r="G297" s="52">
        <v>150.26</v>
      </c>
      <c r="H297" s="231">
        <v>0</v>
      </c>
      <c r="I297" s="231">
        <v>0</v>
      </c>
    </row>
    <row r="298" spans="1:9" s="24" customFormat="1" x14ac:dyDescent="0.3">
      <c r="A298" s="401">
        <v>34</v>
      </c>
      <c r="B298" s="402"/>
      <c r="C298" s="402"/>
      <c r="D298" s="204" t="s">
        <v>50</v>
      </c>
      <c r="E298" s="141">
        <f>E299</f>
        <v>96.9</v>
      </c>
      <c r="F298" s="141">
        <f t="shared" ref="F298:G298" si="117">F299</f>
        <v>0</v>
      </c>
      <c r="G298" s="141">
        <f t="shared" si="117"/>
        <v>0</v>
      </c>
      <c r="H298" s="234">
        <v>0</v>
      </c>
      <c r="I298" s="234">
        <v>0</v>
      </c>
    </row>
    <row r="299" spans="1:9" s="24" customFormat="1" ht="30" customHeight="1" x14ac:dyDescent="0.3">
      <c r="A299" s="401">
        <v>343</v>
      </c>
      <c r="B299" s="402"/>
      <c r="C299" s="402"/>
      <c r="D299" s="204" t="s">
        <v>51</v>
      </c>
      <c r="E299" s="141">
        <f>E300</f>
        <v>96.9</v>
      </c>
      <c r="F299" s="141">
        <f t="shared" ref="F299:G299" si="118">F300</f>
        <v>0</v>
      </c>
      <c r="G299" s="141">
        <f t="shared" si="118"/>
        <v>0</v>
      </c>
      <c r="H299" s="234">
        <v>0</v>
      </c>
      <c r="I299" s="234">
        <v>0</v>
      </c>
    </row>
    <row r="300" spans="1:9" ht="30" x14ac:dyDescent="0.3">
      <c r="A300" s="396">
        <v>34311</v>
      </c>
      <c r="B300" s="397"/>
      <c r="C300" s="397"/>
      <c r="D300" s="205" t="s">
        <v>74</v>
      </c>
      <c r="E300" s="52">
        <v>96.9</v>
      </c>
      <c r="F300" s="52">
        <v>0</v>
      </c>
      <c r="G300" s="52">
        <v>0</v>
      </c>
      <c r="H300" s="231">
        <v>0</v>
      </c>
      <c r="I300" s="231">
        <v>0</v>
      </c>
    </row>
    <row r="301" spans="1:9" ht="31.2" x14ac:dyDescent="0.3">
      <c r="A301" s="409">
        <v>4</v>
      </c>
      <c r="B301" s="410"/>
      <c r="C301" s="410"/>
      <c r="D301" s="204" t="s">
        <v>12</v>
      </c>
      <c r="E301" s="141">
        <f t="shared" ref="E301:G303" si="119">E302</f>
        <v>0</v>
      </c>
      <c r="F301" s="141">
        <f t="shared" si="119"/>
        <v>0</v>
      </c>
      <c r="G301" s="141">
        <f>G302</f>
        <v>0</v>
      </c>
      <c r="H301" s="234">
        <v>0</v>
      </c>
      <c r="I301" s="234">
        <v>0</v>
      </c>
    </row>
    <row r="302" spans="1:9" ht="31.2" x14ac:dyDescent="0.3">
      <c r="A302" s="343">
        <v>42</v>
      </c>
      <c r="B302" s="344"/>
      <c r="C302" s="345"/>
      <c r="D302" s="204" t="s">
        <v>115</v>
      </c>
      <c r="E302" s="141">
        <f>E303</f>
        <v>0</v>
      </c>
      <c r="F302" s="141">
        <f t="shared" si="119"/>
        <v>0</v>
      </c>
      <c r="G302" s="141">
        <f t="shared" si="119"/>
        <v>0</v>
      </c>
      <c r="H302" s="234">
        <v>0</v>
      </c>
      <c r="I302" s="234">
        <v>0</v>
      </c>
    </row>
    <row r="303" spans="1:9" x14ac:dyDescent="0.3">
      <c r="A303" s="343">
        <v>422</v>
      </c>
      <c r="B303" s="344"/>
      <c r="C303" s="345"/>
      <c r="D303" s="204" t="s">
        <v>60</v>
      </c>
      <c r="E303" s="141">
        <f t="shared" si="119"/>
        <v>0</v>
      </c>
      <c r="F303" s="141">
        <f t="shared" si="119"/>
        <v>0</v>
      </c>
      <c r="G303" s="141">
        <f t="shared" si="119"/>
        <v>0</v>
      </c>
      <c r="H303" s="234">
        <v>0</v>
      </c>
      <c r="I303" s="234">
        <v>0</v>
      </c>
    </row>
    <row r="304" spans="1:9" ht="30" x14ac:dyDescent="0.3">
      <c r="A304" s="411">
        <v>42273</v>
      </c>
      <c r="B304" s="412"/>
      <c r="C304" s="412"/>
      <c r="D304" s="205" t="s">
        <v>82</v>
      </c>
      <c r="E304" s="52">
        <v>0</v>
      </c>
      <c r="F304" s="52">
        <v>0</v>
      </c>
      <c r="G304" s="52">
        <v>0</v>
      </c>
      <c r="H304" s="231">
        <v>0</v>
      </c>
      <c r="I304" s="231">
        <v>0</v>
      </c>
    </row>
    <row r="305" spans="1:9" s="24" customFormat="1" ht="30" customHeight="1" x14ac:dyDescent="0.3">
      <c r="A305" s="353" t="s">
        <v>238</v>
      </c>
      <c r="B305" s="354"/>
      <c r="C305" s="355"/>
      <c r="D305" s="199" t="s">
        <v>124</v>
      </c>
      <c r="E305" s="130">
        <f t="shared" ref="E305:G306" si="120">E306</f>
        <v>6697.52</v>
      </c>
      <c r="F305" s="130">
        <f t="shared" si="120"/>
        <v>0</v>
      </c>
      <c r="G305" s="130">
        <f t="shared" si="120"/>
        <v>0</v>
      </c>
      <c r="H305" s="229">
        <v>0</v>
      </c>
      <c r="I305" s="229">
        <v>0</v>
      </c>
    </row>
    <row r="306" spans="1:9" s="24" customFormat="1" ht="30" customHeight="1" x14ac:dyDescent="0.3">
      <c r="A306" s="340" t="s">
        <v>122</v>
      </c>
      <c r="B306" s="341"/>
      <c r="C306" s="342"/>
      <c r="D306" s="198" t="s">
        <v>123</v>
      </c>
      <c r="E306" s="181">
        <f t="shared" si="120"/>
        <v>6697.52</v>
      </c>
      <c r="F306" s="181">
        <f t="shared" si="120"/>
        <v>0</v>
      </c>
      <c r="G306" s="181">
        <f t="shared" si="120"/>
        <v>0</v>
      </c>
      <c r="H306" s="230">
        <v>0</v>
      </c>
      <c r="I306" s="230">
        <v>0</v>
      </c>
    </row>
    <row r="307" spans="1:9" s="24" customFormat="1" x14ac:dyDescent="0.3">
      <c r="A307" s="343">
        <v>3</v>
      </c>
      <c r="B307" s="344"/>
      <c r="C307" s="345"/>
      <c r="D307" s="197" t="s">
        <v>10</v>
      </c>
      <c r="E307" s="50">
        <f>E308+E315</f>
        <v>6697.52</v>
      </c>
      <c r="F307" s="50">
        <f t="shared" ref="F307:G307" si="121">F308+F315</f>
        <v>0</v>
      </c>
      <c r="G307" s="50">
        <f t="shared" si="121"/>
        <v>0</v>
      </c>
      <c r="H307" s="234">
        <v>0</v>
      </c>
      <c r="I307" s="234">
        <v>0</v>
      </c>
    </row>
    <row r="308" spans="1:9" s="24" customFormat="1" x14ac:dyDescent="0.3">
      <c r="A308" s="346">
        <v>31</v>
      </c>
      <c r="B308" s="347"/>
      <c r="C308" s="348"/>
      <c r="D308" s="197" t="s">
        <v>11</v>
      </c>
      <c r="E308" s="50">
        <f>E309+E311+E313</f>
        <v>6583.55</v>
      </c>
      <c r="F308" s="50">
        <f t="shared" ref="F308:G308" si="122">F309+F311+F313</f>
        <v>0</v>
      </c>
      <c r="G308" s="50">
        <f t="shared" si="122"/>
        <v>0</v>
      </c>
      <c r="H308" s="234">
        <v>0</v>
      </c>
      <c r="I308" s="234">
        <v>0</v>
      </c>
    </row>
    <row r="309" spans="1:9" s="24" customFormat="1" ht="20.399999999999999" customHeight="1" x14ac:dyDescent="0.3">
      <c r="A309" s="346">
        <v>311</v>
      </c>
      <c r="B309" s="347"/>
      <c r="C309" s="348"/>
      <c r="D309" s="197" t="s">
        <v>80</v>
      </c>
      <c r="E309" s="50">
        <f t="shared" ref="E309:G309" si="123">E310</f>
        <v>5406</v>
      </c>
      <c r="F309" s="50">
        <f t="shared" si="123"/>
        <v>0</v>
      </c>
      <c r="G309" s="50">
        <f t="shared" si="123"/>
        <v>0</v>
      </c>
      <c r="H309" s="234">
        <v>0</v>
      </c>
      <c r="I309" s="234">
        <v>0</v>
      </c>
    </row>
    <row r="310" spans="1:9" x14ac:dyDescent="0.3">
      <c r="A310" s="349">
        <v>31111</v>
      </c>
      <c r="B310" s="350"/>
      <c r="C310" s="351"/>
      <c r="D310" s="215" t="s">
        <v>41</v>
      </c>
      <c r="E310" s="51">
        <v>5406</v>
      </c>
      <c r="F310" s="51">
        <v>0</v>
      </c>
      <c r="G310" s="51">
        <v>0</v>
      </c>
      <c r="H310" s="231">
        <v>0</v>
      </c>
      <c r="I310" s="231">
        <v>0</v>
      </c>
    </row>
    <row r="311" spans="1:9" s="24" customFormat="1" ht="19.95" customHeight="1" x14ac:dyDescent="0.3">
      <c r="A311" s="346">
        <v>312</v>
      </c>
      <c r="B311" s="347"/>
      <c r="C311" s="348"/>
      <c r="D311" s="197" t="s">
        <v>42</v>
      </c>
      <c r="E311" s="50">
        <f t="shared" ref="E311:G311" si="124">E312</f>
        <v>700</v>
      </c>
      <c r="F311" s="50">
        <f t="shared" si="124"/>
        <v>0</v>
      </c>
      <c r="G311" s="50">
        <f t="shared" si="124"/>
        <v>0</v>
      </c>
      <c r="H311" s="234">
        <v>0</v>
      </c>
      <c r="I311" s="234">
        <v>0</v>
      </c>
    </row>
    <row r="312" spans="1:9" x14ac:dyDescent="0.3">
      <c r="A312" s="349">
        <v>31219</v>
      </c>
      <c r="B312" s="350"/>
      <c r="C312" s="351"/>
      <c r="D312" s="215" t="s">
        <v>42</v>
      </c>
      <c r="E312" s="51">
        <v>700</v>
      </c>
      <c r="F312" s="51">
        <v>0</v>
      </c>
      <c r="G312" s="51">
        <v>0</v>
      </c>
      <c r="H312" s="231">
        <v>0</v>
      </c>
      <c r="I312" s="231">
        <v>0</v>
      </c>
    </row>
    <row r="313" spans="1:9" s="24" customFormat="1" ht="17.399999999999999" customHeight="1" x14ac:dyDescent="0.3">
      <c r="A313" s="346">
        <v>313</v>
      </c>
      <c r="B313" s="347"/>
      <c r="C313" s="348"/>
      <c r="D313" s="197" t="s">
        <v>43</v>
      </c>
      <c r="E313" s="50">
        <f t="shared" ref="E313:G313" si="125">E314</f>
        <v>477.55</v>
      </c>
      <c r="F313" s="50">
        <f t="shared" si="125"/>
        <v>0</v>
      </c>
      <c r="G313" s="50">
        <f t="shared" si="125"/>
        <v>0</v>
      </c>
      <c r="H313" s="234">
        <v>0</v>
      </c>
      <c r="I313" s="234">
        <v>0</v>
      </c>
    </row>
    <row r="314" spans="1:9" ht="30" x14ac:dyDescent="0.3">
      <c r="A314" s="349">
        <v>31321</v>
      </c>
      <c r="B314" s="350"/>
      <c r="C314" s="351"/>
      <c r="D314" s="215" t="s">
        <v>44</v>
      </c>
      <c r="E314" s="51">
        <v>477.55</v>
      </c>
      <c r="F314" s="51">
        <v>0</v>
      </c>
      <c r="G314" s="51">
        <v>0</v>
      </c>
      <c r="H314" s="231">
        <v>0</v>
      </c>
      <c r="I314" s="231">
        <v>0</v>
      </c>
    </row>
    <row r="315" spans="1:9" s="24" customFormat="1" x14ac:dyDescent="0.3">
      <c r="A315" s="346">
        <v>32</v>
      </c>
      <c r="B315" s="347"/>
      <c r="C315" s="348"/>
      <c r="D315" s="197" t="s">
        <v>18</v>
      </c>
      <c r="E315" s="50">
        <f>E316</f>
        <v>113.97</v>
      </c>
      <c r="F315" s="50">
        <f>F317</f>
        <v>0</v>
      </c>
      <c r="G315" s="50">
        <f t="shared" ref="G315" si="126">G317</f>
        <v>0</v>
      </c>
      <c r="H315" s="234">
        <v>0</v>
      </c>
      <c r="I315" s="234">
        <v>0</v>
      </c>
    </row>
    <row r="316" spans="1:9" s="24" customFormat="1" ht="27.75" customHeight="1" x14ac:dyDescent="0.3">
      <c r="A316" s="346">
        <v>321</v>
      </c>
      <c r="B316" s="347"/>
      <c r="C316" s="348"/>
      <c r="D316" s="197" t="s">
        <v>45</v>
      </c>
      <c r="E316" s="50">
        <f>E317</f>
        <v>113.97</v>
      </c>
      <c r="F316" s="50">
        <f t="shared" ref="F316:G316" si="127">F317</f>
        <v>0</v>
      </c>
      <c r="G316" s="50">
        <f t="shared" si="127"/>
        <v>0</v>
      </c>
      <c r="H316" s="234">
        <v>0</v>
      </c>
      <c r="I316" s="234">
        <v>0</v>
      </c>
    </row>
    <row r="317" spans="1:9" ht="30" x14ac:dyDescent="0.3">
      <c r="A317" s="349">
        <v>32121</v>
      </c>
      <c r="B317" s="350"/>
      <c r="C317" s="351"/>
      <c r="D317" s="215" t="s">
        <v>81</v>
      </c>
      <c r="E317" s="51">
        <v>113.97</v>
      </c>
      <c r="F317" s="51">
        <v>0</v>
      </c>
      <c r="G317" s="51">
        <v>0</v>
      </c>
      <c r="H317" s="231">
        <v>0</v>
      </c>
      <c r="I317" s="231">
        <v>0</v>
      </c>
    </row>
    <row r="318" spans="1:9" s="24" customFormat="1" ht="30" customHeight="1" x14ac:dyDescent="0.3">
      <c r="A318" s="353" t="s">
        <v>237</v>
      </c>
      <c r="B318" s="354"/>
      <c r="C318" s="355"/>
      <c r="D318" s="199" t="s">
        <v>125</v>
      </c>
      <c r="E318" s="130">
        <f t="shared" ref="E318:G319" si="128">E319</f>
        <v>4600.5999999999995</v>
      </c>
      <c r="F318" s="130">
        <f t="shared" si="128"/>
        <v>8891.83</v>
      </c>
      <c r="G318" s="130">
        <f t="shared" si="128"/>
        <v>8039.73</v>
      </c>
      <c r="H318" s="229">
        <f>G318/E318*100</f>
        <v>174.75394513759076</v>
      </c>
      <c r="I318" s="229">
        <f t="shared" si="100"/>
        <v>90.417045759984163</v>
      </c>
    </row>
    <row r="319" spans="1:9" s="24" customFormat="1" ht="30" customHeight="1" x14ac:dyDescent="0.3">
      <c r="A319" s="340" t="s">
        <v>122</v>
      </c>
      <c r="B319" s="341"/>
      <c r="C319" s="342"/>
      <c r="D319" s="198" t="s">
        <v>123</v>
      </c>
      <c r="E319" s="181">
        <f t="shared" si="128"/>
        <v>4600.5999999999995</v>
      </c>
      <c r="F319" s="181">
        <f t="shared" si="128"/>
        <v>8891.83</v>
      </c>
      <c r="G319" s="181">
        <f t="shared" si="128"/>
        <v>8039.73</v>
      </c>
      <c r="H319" s="230">
        <f>G319/E319*100</f>
        <v>174.75394513759076</v>
      </c>
      <c r="I319" s="230">
        <f t="shared" si="100"/>
        <v>90.417045759984163</v>
      </c>
    </row>
    <row r="320" spans="1:9" s="24" customFormat="1" x14ac:dyDescent="0.3">
      <c r="A320" s="343">
        <v>3</v>
      </c>
      <c r="B320" s="344"/>
      <c r="C320" s="345"/>
      <c r="D320" s="197" t="s">
        <v>10</v>
      </c>
      <c r="E320" s="50">
        <f>E321+E331</f>
        <v>4600.5999999999995</v>
      </c>
      <c r="F320" s="50">
        <f>F321+F331</f>
        <v>8891.83</v>
      </c>
      <c r="G320" s="50">
        <f>G321+G331</f>
        <v>8039.73</v>
      </c>
      <c r="H320" s="234">
        <f>G320/E320*100</f>
        <v>174.75394513759076</v>
      </c>
      <c r="I320" s="234">
        <f t="shared" si="100"/>
        <v>90.417045759984163</v>
      </c>
    </row>
    <row r="321" spans="1:9" s="24" customFormat="1" x14ac:dyDescent="0.3">
      <c r="A321" s="346">
        <v>31</v>
      </c>
      <c r="B321" s="347"/>
      <c r="C321" s="348"/>
      <c r="D321" s="197" t="s">
        <v>11</v>
      </c>
      <c r="E321" s="50">
        <f>E322+E324+E329</f>
        <v>4533.24</v>
      </c>
      <c r="F321" s="50">
        <f t="shared" ref="F321:G321" si="129">F322+F324+F329</f>
        <v>8719.59</v>
      </c>
      <c r="G321" s="50">
        <f t="shared" si="129"/>
        <v>7866.74</v>
      </c>
      <c r="H321" s="234">
        <f t="shared" ref="H321:H322" si="130">G321/E321*100</f>
        <v>173.53460218298613</v>
      </c>
      <c r="I321" s="234">
        <f t="shared" ref="I321:I352" si="131">G321/F321*100</f>
        <v>90.219150212337965</v>
      </c>
    </row>
    <row r="322" spans="1:9" s="24" customFormat="1" ht="19.2" customHeight="1" x14ac:dyDescent="0.3">
      <c r="A322" s="346">
        <v>311</v>
      </c>
      <c r="B322" s="347"/>
      <c r="C322" s="348"/>
      <c r="D322" s="197" t="s">
        <v>80</v>
      </c>
      <c r="E322" s="50">
        <f t="shared" ref="E322:G322" si="132">E323</f>
        <v>3032.82</v>
      </c>
      <c r="F322" s="50">
        <f t="shared" si="132"/>
        <v>6969.58</v>
      </c>
      <c r="G322" s="50">
        <f t="shared" si="132"/>
        <v>7866.74</v>
      </c>
      <c r="H322" s="234">
        <f t="shared" si="130"/>
        <v>259.38697318007661</v>
      </c>
      <c r="I322" s="234">
        <f t="shared" si="131"/>
        <v>112.87251168650047</v>
      </c>
    </row>
    <row r="323" spans="1:9" x14ac:dyDescent="0.3">
      <c r="A323" s="349">
        <v>31111</v>
      </c>
      <c r="B323" s="350"/>
      <c r="C323" s="351"/>
      <c r="D323" s="215" t="s">
        <v>41</v>
      </c>
      <c r="E323" s="51">
        <v>3032.82</v>
      </c>
      <c r="F323" s="51">
        <v>6969.58</v>
      </c>
      <c r="G323" s="51">
        <v>7866.74</v>
      </c>
      <c r="H323" s="231">
        <f>G323/E323*100</f>
        <v>259.38697318007661</v>
      </c>
      <c r="I323" s="231">
        <f t="shared" si="131"/>
        <v>112.87251168650047</v>
      </c>
    </row>
    <row r="324" spans="1:9" s="24" customFormat="1" ht="19.2" customHeight="1" x14ac:dyDescent="0.3">
      <c r="A324" s="346">
        <v>312</v>
      </c>
      <c r="B324" s="347"/>
      <c r="C324" s="348"/>
      <c r="D324" s="197" t="s">
        <v>42</v>
      </c>
      <c r="E324" s="50">
        <f t="shared" ref="E324" si="133">E328</f>
        <v>1000</v>
      </c>
      <c r="F324" s="141">
        <f>F325+F326+F327+F328</f>
        <v>600</v>
      </c>
      <c r="G324" s="141">
        <f t="shared" ref="G324" si="134">G328</f>
        <v>0</v>
      </c>
      <c r="H324" s="234">
        <f>G324/E324*100</f>
        <v>0</v>
      </c>
      <c r="I324" s="234">
        <f t="shared" si="131"/>
        <v>0</v>
      </c>
    </row>
    <row r="325" spans="1:9" s="24" customFormat="1" ht="17.399999999999999" customHeight="1" x14ac:dyDescent="0.3">
      <c r="A325" s="349">
        <v>31212</v>
      </c>
      <c r="B325" s="350"/>
      <c r="C325" s="351"/>
      <c r="D325" s="97" t="s">
        <v>197</v>
      </c>
      <c r="E325" s="92">
        <v>0</v>
      </c>
      <c r="F325" s="79">
        <v>0</v>
      </c>
      <c r="G325" s="79">
        <v>0</v>
      </c>
      <c r="H325" s="231">
        <v>0</v>
      </c>
      <c r="I325" s="231">
        <v>0</v>
      </c>
    </row>
    <row r="326" spans="1:9" s="24" customFormat="1" ht="17.399999999999999" customHeight="1" x14ac:dyDescent="0.3">
      <c r="A326" s="349">
        <v>31214</v>
      </c>
      <c r="B326" s="350"/>
      <c r="C326" s="351"/>
      <c r="D326" s="97" t="s">
        <v>198</v>
      </c>
      <c r="E326" s="92">
        <v>0</v>
      </c>
      <c r="F326" s="79">
        <v>0</v>
      </c>
      <c r="G326" s="79">
        <v>0</v>
      </c>
      <c r="H326" s="231">
        <v>0</v>
      </c>
      <c r="I326" s="231">
        <v>0</v>
      </c>
    </row>
    <row r="327" spans="1:9" s="24" customFormat="1" ht="17.399999999999999" customHeight="1" x14ac:dyDescent="0.3">
      <c r="A327" s="349">
        <v>31216</v>
      </c>
      <c r="B327" s="350"/>
      <c r="C327" s="351"/>
      <c r="D327" s="97" t="s">
        <v>199</v>
      </c>
      <c r="E327" s="92">
        <v>0</v>
      </c>
      <c r="F327" s="79">
        <v>600</v>
      </c>
      <c r="G327" s="79">
        <v>0</v>
      </c>
      <c r="H327" s="231">
        <v>0</v>
      </c>
      <c r="I327" s="231">
        <f t="shared" si="131"/>
        <v>0</v>
      </c>
    </row>
    <row r="328" spans="1:9" x14ac:dyDescent="0.3">
      <c r="A328" s="349">
        <v>31219</v>
      </c>
      <c r="B328" s="350"/>
      <c r="C328" s="351"/>
      <c r="D328" s="215" t="s">
        <v>42</v>
      </c>
      <c r="E328" s="51">
        <v>1000</v>
      </c>
      <c r="F328" s="52">
        <v>0</v>
      </c>
      <c r="G328" s="52">
        <v>0</v>
      </c>
      <c r="H328" s="231">
        <v>0</v>
      </c>
      <c r="I328" s="231">
        <v>0</v>
      </c>
    </row>
    <row r="329" spans="1:9" s="24" customFormat="1" ht="17.399999999999999" customHeight="1" x14ac:dyDescent="0.3">
      <c r="A329" s="346">
        <v>313</v>
      </c>
      <c r="B329" s="347"/>
      <c r="C329" s="348"/>
      <c r="D329" s="197" t="s">
        <v>43</v>
      </c>
      <c r="E329" s="50">
        <f t="shared" ref="E329:G329" si="135">E330</f>
        <v>500.42</v>
      </c>
      <c r="F329" s="141">
        <f t="shared" si="135"/>
        <v>1150.01</v>
      </c>
      <c r="G329" s="141">
        <f t="shared" si="135"/>
        <v>0</v>
      </c>
      <c r="H329" s="234">
        <f>G329/E329*100</f>
        <v>0</v>
      </c>
      <c r="I329" s="234">
        <f t="shared" si="131"/>
        <v>0</v>
      </c>
    </row>
    <row r="330" spans="1:9" ht="30" x14ac:dyDescent="0.3">
      <c r="A330" s="349">
        <v>31321</v>
      </c>
      <c r="B330" s="350"/>
      <c r="C330" s="351"/>
      <c r="D330" s="215" t="s">
        <v>44</v>
      </c>
      <c r="E330" s="51">
        <v>500.42</v>
      </c>
      <c r="F330" s="52">
        <v>1150.01</v>
      </c>
      <c r="G330" s="52">
        <v>0</v>
      </c>
      <c r="H330" s="231">
        <f>G330/E330*100</f>
        <v>0</v>
      </c>
      <c r="I330" s="231">
        <f t="shared" si="131"/>
        <v>0</v>
      </c>
    </row>
    <row r="331" spans="1:9" s="24" customFormat="1" x14ac:dyDescent="0.3">
      <c r="A331" s="346">
        <v>32</v>
      </c>
      <c r="B331" s="347"/>
      <c r="C331" s="348"/>
      <c r="D331" s="197" t="s">
        <v>18</v>
      </c>
      <c r="E331" s="50">
        <f t="shared" ref="E331" si="136">E332+E335</f>
        <v>67.36</v>
      </c>
      <c r="F331" s="141">
        <f>F332</f>
        <v>172.24</v>
      </c>
      <c r="G331" s="141">
        <f t="shared" ref="G331" si="137">G332</f>
        <v>172.99</v>
      </c>
      <c r="H331" s="234">
        <f>G331/E331*100</f>
        <v>256.81413301662712</v>
      </c>
      <c r="I331" s="234">
        <f t="shared" si="131"/>
        <v>100.4354389224338</v>
      </c>
    </row>
    <row r="332" spans="1:9" s="24" customFormat="1" ht="27.75" customHeight="1" x14ac:dyDescent="0.3">
      <c r="A332" s="346">
        <v>321</v>
      </c>
      <c r="B332" s="347"/>
      <c r="C332" s="348"/>
      <c r="D332" s="197" t="s">
        <v>45</v>
      </c>
      <c r="E332" s="50">
        <f t="shared" ref="E332" si="138">E334</f>
        <v>67.36</v>
      </c>
      <c r="F332" s="141">
        <f>F333+F334</f>
        <v>172.24</v>
      </c>
      <c r="G332" s="141">
        <f>G333+G334</f>
        <v>172.99</v>
      </c>
      <c r="H332" s="234">
        <f>G332/E332*100</f>
        <v>256.81413301662712</v>
      </c>
      <c r="I332" s="234">
        <f t="shared" si="131"/>
        <v>100.4354389224338</v>
      </c>
    </row>
    <row r="333" spans="1:9" s="24" customFormat="1" x14ac:dyDescent="0.3">
      <c r="A333" s="349">
        <v>32119</v>
      </c>
      <c r="B333" s="350"/>
      <c r="C333" s="351"/>
      <c r="D333" s="215" t="s">
        <v>119</v>
      </c>
      <c r="E333" s="51">
        <v>0</v>
      </c>
      <c r="F333" s="52">
        <v>51.84</v>
      </c>
      <c r="G333" s="52">
        <v>66.84</v>
      </c>
      <c r="H333" s="231">
        <v>0</v>
      </c>
      <c r="I333" s="231">
        <f t="shared" si="131"/>
        <v>128.93518518518519</v>
      </c>
    </row>
    <row r="334" spans="1:9" ht="30" x14ac:dyDescent="0.3">
      <c r="A334" s="349">
        <v>32121</v>
      </c>
      <c r="B334" s="350"/>
      <c r="C334" s="351"/>
      <c r="D334" s="215" t="s">
        <v>81</v>
      </c>
      <c r="E334" s="51">
        <v>67.36</v>
      </c>
      <c r="F334" s="51">
        <v>120.4</v>
      </c>
      <c r="G334" s="51">
        <v>106.15</v>
      </c>
      <c r="H334" s="231">
        <f>G334/E334*100</f>
        <v>157.58610451306413</v>
      </c>
      <c r="I334" s="231">
        <f t="shared" si="131"/>
        <v>88.16445182724253</v>
      </c>
    </row>
    <row r="335" spans="1:9" s="24" customFormat="1" ht="30" customHeight="1" x14ac:dyDescent="0.3">
      <c r="A335" s="353" t="s">
        <v>299</v>
      </c>
      <c r="B335" s="354"/>
      <c r="C335" s="355"/>
      <c r="D335" s="199" t="s">
        <v>126</v>
      </c>
      <c r="E335" s="130">
        <f>E337+E354+E370</f>
        <v>0</v>
      </c>
      <c r="F335" s="130">
        <f>F337+F354+F370</f>
        <v>5375.9400000000005</v>
      </c>
      <c r="G335" s="130">
        <f t="shared" ref="G335" si="139">G337+G354+G370</f>
        <v>5309.8700000000008</v>
      </c>
      <c r="H335" s="229">
        <v>0</v>
      </c>
      <c r="I335" s="229">
        <f t="shared" si="131"/>
        <v>98.771005628783058</v>
      </c>
    </row>
    <row r="336" spans="1:9" s="24" customFormat="1" ht="30" customHeight="1" x14ac:dyDescent="0.3">
      <c r="A336" s="337" t="s">
        <v>301</v>
      </c>
      <c r="B336" s="338"/>
      <c r="C336" s="339"/>
      <c r="D336" s="200" t="s">
        <v>207</v>
      </c>
      <c r="E336" s="49">
        <f>E337</f>
        <v>0</v>
      </c>
      <c r="F336" s="49">
        <f t="shared" ref="F336:G336" si="140">F337</f>
        <v>5375.9400000000005</v>
      </c>
      <c r="G336" s="49">
        <f t="shared" si="140"/>
        <v>568.86</v>
      </c>
      <c r="H336" s="233">
        <v>0</v>
      </c>
      <c r="I336" s="233">
        <f t="shared" si="131"/>
        <v>10.58159131240304</v>
      </c>
    </row>
    <row r="337" spans="1:9" s="24" customFormat="1" ht="30" customHeight="1" x14ac:dyDescent="0.3">
      <c r="A337" s="340" t="s">
        <v>75</v>
      </c>
      <c r="B337" s="341"/>
      <c r="C337" s="342"/>
      <c r="D337" s="198" t="s">
        <v>207</v>
      </c>
      <c r="E337" s="181">
        <f t="shared" ref="E337:G337" si="141">E338</f>
        <v>0</v>
      </c>
      <c r="F337" s="181">
        <f t="shared" si="141"/>
        <v>5375.9400000000005</v>
      </c>
      <c r="G337" s="181">
        <f t="shared" si="141"/>
        <v>568.86</v>
      </c>
      <c r="H337" s="230">
        <v>0</v>
      </c>
      <c r="I337" s="230">
        <f t="shared" si="131"/>
        <v>10.58159131240304</v>
      </c>
    </row>
    <row r="338" spans="1:9" s="24" customFormat="1" x14ac:dyDescent="0.3">
      <c r="A338" s="343">
        <v>3</v>
      </c>
      <c r="B338" s="344"/>
      <c r="C338" s="345"/>
      <c r="D338" s="197" t="s">
        <v>10</v>
      </c>
      <c r="E338" s="50">
        <f t="shared" ref="E338:G338" si="142">E339+E349</f>
        <v>0</v>
      </c>
      <c r="F338" s="50">
        <f>F339+F349</f>
        <v>5375.9400000000005</v>
      </c>
      <c r="G338" s="50">
        <f t="shared" si="142"/>
        <v>568.86</v>
      </c>
      <c r="H338" s="234">
        <v>0</v>
      </c>
      <c r="I338" s="234">
        <f t="shared" si="131"/>
        <v>10.58159131240304</v>
      </c>
    </row>
    <row r="339" spans="1:9" s="24" customFormat="1" x14ac:dyDescent="0.3">
      <c r="A339" s="346">
        <v>31</v>
      </c>
      <c r="B339" s="347"/>
      <c r="C339" s="348"/>
      <c r="D339" s="197" t="s">
        <v>11</v>
      </c>
      <c r="E339" s="50">
        <f t="shared" ref="E339:G339" si="143">E340+E342+E347</f>
        <v>0</v>
      </c>
      <c r="F339" s="50">
        <f>F340+F342+F347</f>
        <v>5208.18</v>
      </c>
      <c r="G339" s="50">
        <f t="shared" si="143"/>
        <v>557.98</v>
      </c>
      <c r="H339" s="234">
        <v>0</v>
      </c>
      <c r="I339" s="234">
        <f t="shared" si="131"/>
        <v>10.713531406364602</v>
      </c>
    </row>
    <row r="340" spans="1:9" s="24" customFormat="1" ht="21.6" customHeight="1" x14ac:dyDescent="0.3">
      <c r="A340" s="346">
        <v>311</v>
      </c>
      <c r="B340" s="347"/>
      <c r="C340" s="348"/>
      <c r="D340" s="197" t="s">
        <v>80</v>
      </c>
      <c r="E340" s="50">
        <f t="shared" ref="E340:G340" si="144">E341</f>
        <v>0</v>
      </c>
      <c r="F340" s="50">
        <f t="shared" si="144"/>
        <v>3955.52</v>
      </c>
      <c r="G340" s="50">
        <f t="shared" si="144"/>
        <v>493.7</v>
      </c>
      <c r="H340" s="234">
        <v>0</v>
      </c>
      <c r="I340" s="234">
        <f t="shared" si="131"/>
        <v>12.481291966669362</v>
      </c>
    </row>
    <row r="341" spans="1:9" x14ac:dyDescent="0.3">
      <c r="A341" s="349">
        <v>31111</v>
      </c>
      <c r="B341" s="350"/>
      <c r="C341" s="351"/>
      <c r="D341" s="215" t="s">
        <v>41</v>
      </c>
      <c r="E341" s="51">
        <v>0</v>
      </c>
      <c r="F341" s="51">
        <v>3955.52</v>
      </c>
      <c r="G341" s="51">
        <v>493.7</v>
      </c>
      <c r="H341" s="231">
        <v>0</v>
      </c>
      <c r="I341" s="231">
        <f t="shared" si="131"/>
        <v>12.481291966669362</v>
      </c>
    </row>
    <row r="342" spans="1:9" s="24" customFormat="1" ht="20.399999999999999" customHeight="1" x14ac:dyDescent="0.3">
      <c r="A342" s="346">
        <v>312</v>
      </c>
      <c r="B342" s="347"/>
      <c r="C342" s="348"/>
      <c r="D342" s="197" t="s">
        <v>42</v>
      </c>
      <c r="E342" s="50">
        <f t="shared" ref="E342" si="145">E346</f>
        <v>0</v>
      </c>
      <c r="F342" s="141">
        <f>F343+F344+F345+F346</f>
        <v>600</v>
      </c>
      <c r="G342" s="141">
        <f t="shared" ref="G342" si="146">G343+G344+G345+G346</f>
        <v>64.28</v>
      </c>
      <c r="H342" s="234">
        <v>0</v>
      </c>
      <c r="I342" s="234">
        <f t="shared" si="131"/>
        <v>10.713333333333333</v>
      </c>
    </row>
    <row r="343" spans="1:9" s="24" customFormat="1" ht="17.399999999999999" customHeight="1" x14ac:dyDescent="0.3">
      <c r="A343" s="349">
        <v>31212</v>
      </c>
      <c r="B343" s="350"/>
      <c r="C343" s="351"/>
      <c r="D343" s="97" t="s">
        <v>197</v>
      </c>
      <c r="E343" s="92">
        <v>0</v>
      </c>
      <c r="F343" s="79">
        <v>0</v>
      </c>
      <c r="G343" s="79">
        <v>0</v>
      </c>
      <c r="H343" s="231">
        <v>0</v>
      </c>
      <c r="I343" s="231">
        <v>0</v>
      </c>
    </row>
    <row r="344" spans="1:9" s="24" customFormat="1" ht="17.399999999999999" customHeight="1" x14ac:dyDescent="0.3">
      <c r="A344" s="349">
        <v>31214</v>
      </c>
      <c r="B344" s="350"/>
      <c r="C344" s="351"/>
      <c r="D344" s="97" t="s">
        <v>198</v>
      </c>
      <c r="E344" s="92">
        <v>0</v>
      </c>
      <c r="F344" s="79">
        <v>0</v>
      </c>
      <c r="G344" s="79">
        <v>0</v>
      </c>
      <c r="H344" s="231">
        <v>0</v>
      </c>
      <c r="I344" s="231">
        <v>0</v>
      </c>
    </row>
    <row r="345" spans="1:9" s="24" customFormat="1" ht="17.399999999999999" customHeight="1" x14ac:dyDescent="0.3">
      <c r="A345" s="349">
        <v>31216</v>
      </c>
      <c r="B345" s="350"/>
      <c r="C345" s="351"/>
      <c r="D345" s="97" t="s">
        <v>199</v>
      </c>
      <c r="E345" s="92">
        <v>0</v>
      </c>
      <c r="F345" s="79">
        <v>0</v>
      </c>
      <c r="G345" s="79">
        <v>0</v>
      </c>
      <c r="H345" s="231">
        <v>0</v>
      </c>
      <c r="I345" s="231">
        <v>0</v>
      </c>
    </row>
    <row r="346" spans="1:9" x14ac:dyDescent="0.3">
      <c r="A346" s="349">
        <v>31219</v>
      </c>
      <c r="B346" s="350"/>
      <c r="C346" s="351"/>
      <c r="D346" s="215" t="s">
        <v>42</v>
      </c>
      <c r="E346" s="51">
        <v>0</v>
      </c>
      <c r="F346" s="52">
        <v>600</v>
      </c>
      <c r="G346" s="52">
        <v>64.28</v>
      </c>
      <c r="H346" s="231">
        <v>0</v>
      </c>
      <c r="I346" s="231">
        <f t="shared" si="131"/>
        <v>10.713333333333333</v>
      </c>
    </row>
    <row r="347" spans="1:9" s="24" customFormat="1" ht="18.600000000000001" customHeight="1" x14ac:dyDescent="0.3">
      <c r="A347" s="346">
        <v>313</v>
      </c>
      <c r="B347" s="347"/>
      <c r="C347" s="348"/>
      <c r="D347" s="197" t="s">
        <v>43</v>
      </c>
      <c r="E347" s="50">
        <f t="shared" ref="E347:G347" si="147">E348</f>
        <v>0</v>
      </c>
      <c r="F347" s="141">
        <f t="shared" si="147"/>
        <v>652.66</v>
      </c>
      <c r="G347" s="141">
        <f t="shared" si="147"/>
        <v>0</v>
      </c>
      <c r="H347" s="234">
        <v>0</v>
      </c>
      <c r="I347" s="234">
        <f t="shared" si="131"/>
        <v>0</v>
      </c>
    </row>
    <row r="348" spans="1:9" ht="30" x14ac:dyDescent="0.3">
      <c r="A348" s="349">
        <v>31321</v>
      </c>
      <c r="B348" s="350"/>
      <c r="C348" s="351"/>
      <c r="D348" s="215" t="s">
        <v>44</v>
      </c>
      <c r="E348" s="51">
        <v>0</v>
      </c>
      <c r="F348" s="52">
        <v>652.66</v>
      </c>
      <c r="G348" s="52">
        <v>0</v>
      </c>
      <c r="H348" s="231">
        <v>0</v>
      </c>
      <c r="I348" s="231">
        <f t="shared" si="131"/>
        <v>0</v>
      </c>
    </row>
    <row r="349" spans="1:9" s="24" customFormat="1" x14ac:dyDescent="0.3">
      <c r="A349" s="346">
        <v>32</v>
      </c>
      <c r="B349" s="347"/>
      <c r="C349" s="348"/>
      <c r="D349" s="197" t="s">
        <v>18</v>
      </c>
      <c r="E349" s="50">
        <f t="shared" ref="E349:G349" si="148">E350</f>
        <v>0</v>
      </c>
      <c r="F349" s="141">
        <f t="shared" si="148"/>
        <v>167.76</v>
      </c>
      <c r="G349" s="141">
        <f t="shared" si="148"/>
        <v>10.879999999999999</v>
      </c>
      <c r="H349" s="234">
        <v>0</v>
      </c>
      <c r="I349" s="234">
        <f t="shared" si="131"/>
        <v>6.4854554124940389</v>
      </c>
    </row>
    <row r="350" spans="1:9" s="24" customFormat="1" ht="28.5" customHeight="1" x14ac:dyDescent="0.3">
      <c r="A350" s="346">
        <v>321</v>
      </c>
      <c r="B350" s="347"/>
      <c r="C350" s="348"/>
      <c r="D350" s="197" t="s">
        <v>45</v>
      </c>
      <c r="E350" s="50">
        <f t="shared" ref="E350" si="149">E352</f>
        <v>0</v>
      </c>
      <c r="F350" s="141">
        <f>F351+F352</f>
        <v>167.76</v>
      </c>
      <c r="G350" s="141">
        <f t="shared" ref="G350" si="150">G351+G352</f>
        <v>10.879999999999999</v>
      </c>
      <c r="H350" s="234">
        <v>0</v>
      </c>
      <c r="I350" s="234">
        <f t="shared" si="131"/>
        <v>6.4854554124940389</v>
      </c>
    </row>
    <row r="351" spans="1:9" s="24" customFormat="1" x14ac:dyDescent="0.3">
      <c r="A351" s="349">
        <v>32119</v>
      </c>
      <c r="B351" s="350"/>
      <c r="C351" s="351"/>
      <c r="D351" s="215" t="s">
        <v>119</v>
      </c>
      <c r="E351" s="51">
        <v>0</v>
      </c>
      <c r="F351" s="52">
        <v>58.16</v>
      </c>
      <c r="G351" s="52">
        <v>4.53</v>
      </c>
      <c r="H351" s="231">
        <v>0</v>
      </c>
      <c r="I351" s="231">
        <f t="shared" si="131"/>
        <v>7.7888583218707019</v>
      </c>
    </row>
    <row r="352" spans="1:9" ht="30" x14ac:dyDescent="0.3">
      <c r="A352" s="349">
        <v>32121</v>
      </c>
      <c r="B352" s="350"/>
      <c r="C352" s="351"/>
      <c r="D352" s="215" t="s">
        <v>81</v>
      </c>
      <c r="E352" s="51">
        <v>0</v>
      </c>
      <c r="F352" s="52">
        <v>109.6</v>
      </c>
      <c r="G352" s="52">
        <v>6.35</v>
      </c>
      <c r="H352" s="231">
        <v>0</v>
      </c>
      <c r="I352" s="231">
        <f t="shared" si="131"/>
        <v>5.7937956204379564</v>
      </c>
    </row>
    <row r="353" spans="1:9" s="22" customFormat="1" x14ac:dyDescent="0.3">
      <c r="A353" s="337" t="s">
        <v>300</v>
      </c>
      <c r="B353" s="338"/>
      <c r="C353" s="339"/>
      <c r="D353" s="200" t="s">
        <v>155</v>
      </c>
      <c r="E353" s="49">
        <f t="shared" ref="E353:G354" si="151">E354</f>
        <v>0</v>
      </c>
      <c r="F353" s="49">
        <f t="shared" si="151"/>
        <v>0</v>
      </c>
      <c r="G353" s="49">
        <f>G354+G370</f>
        <v>4741.01</v>
      </c>
      <c r="H353" s="233">
        <v>0</v>
      </c>
      <c r="I353" s="233">
        <v>0</v>
      </c>
    </row>
    <row r="354" spans="1:9" s="24" customFormat="1" ht="30" customHeight="1" x14ac:dyDescent="0.3">
      <c r="A354" s="340" t="s">
        <v>136</v>
      </c>
      <c r="B354" s="341"/>
      <c r="C354" s="342"/>
      <c r="D354" s="198" t="s">
        <v>208</v>
      </c>
      <c r="E354" s="181">
        <f t="shared" si="151"/>
        <v>0</v>
      </c>
      <c r="F354" s="181">
        <f t="shared" si="151"/>
        <v>0</v>
      </c>
      <c r="G354" s="181">
        <f t="shared" si="151"/>
        <v>711.16</v>
      </c>
      <c r="H354" s="230">
        <v>0</v>
      </c>
      <c r="I354" s="230">
        <v>0</v>
      </c>
    </row>
    <row r="355" spans="1:9" s="24" customFormat="1" x14ac:dyDescent="0.3">
      <c r="A355" s="343">
        <v>3</v>
      </c>
      <c r="B355" s="344"/>
      <c r="C355" s="345"/>
      <c r="D355" s="197" t="s">
        <v>10</v>
      </c>
      <c r="E355" s="50">
        <f t="shared" ref="E355:G355" si="152">E356+E366</f>
        <v>0</v>
      </c>
      <c r="F355" s="50">
        <f t="shared" si="152"/>
        <v>0</v>
      </c>
      <c r="G355" s="50">
        <f t="shared" si="152"/>
        <v>711.16</v>
      </c>
      <c r="H355" s="234">
        <v>0</v>
      </c>
      <c r="I355" s="234">
        <v>0</v>
      </c>
    </row>
    <row r="356" spans="1:9" s="24" customFormat="1" x14ac:dyDescent="0.3">
      <c r="A356" s="346">
        <v>31</v>
      </c>
      <c r="B356" s="347"/>
      <c r="C356" s="348"/>
      <c r="D356" s="197" t="s">
        <v>11</v>
      </c>
      <c r="E356" s="50">
        <f t="shared" ref="E356:G356" si="153">E357+E359+E364</f>
        <v>0</v>
      </c>
      <c r="F356" s="50">
        <f t="shared" si="153"/>
        <v>0</v>
      </c>
      <c r="G356" s="50">
        <f t="shared" si="153"/>
        <v>697.54</v>
      </c>
      <c r="H356" s="234">
        <v>0</v>
      </c>
      <c r="I356" s="234">
        <v>0</v>
      </c>
    </row>
    <row r="357" spans="1:9" s="24" customFormat="1" ht="21.6" customHeight="1" x14ac:dyDescent="0.3">
      <c r="A357" s="346">
        <v>311</v>
      </c>
      <c r="B357" s="347"/>
      <c r="C357" s="348"/>
      <c r="D357" s="197" t="s">
        <v>80</v>
      </c>
      <c r="E357" s="50">
        <f t="shared" ref="E357:G357" si="154">E358</f>
        <v>0</v>
      </c>
      <c r="F357" s="50">
        <f t="shared" si="154"/>
        <v>0</v>
      </c>
      <c r="G357" s="50">
        <f t="shared" si="154"/>
        <v>617.17999999999995</v>
      </c>
      <c r="H357" s="234">
        <v>0</v>
      </c>
      <c r="I357" s="234">
        <v>0</v>
      </c>
    </row>
    <row r="358" spans="1:9" x14ac:dyDescent="0.3">
      <c r="A358" s="349">
        <v>31111</v>
      </c>
      <c r="B358" s="350"/>
      <c r="C358" s="351"/>
      <c r="D358" s="215" t="s">
        <v>41</v>
      </c>
      <c r="E358" s="51">
        <v>0</v>
      </c>
      <c r="F358" s="51">
        <v>0</v>
      </c>
      <c r="G358" s="51">
        <v>617.17999999999995</v>
      </c>
      <c r="H358" s="231">
        <v>0</v>
      </c>
      <c r="I358" s="231">
        <v>0</v>
      </c>
    </row>
    <row r="359" spans="1:9" s="24" customFormat="1" ht="20.399999999999999" customHeight="1" x14ac:dyDescent="0.3">
      <c r="A359" s="346">
        <v>312</v>
      </c>
      <c r="B359" s="347"/>
      <c r="C359" s="348"/>
      <c r="D359" s="197" t="s">
        <v>42</v>
      </c>
      <c r="E359" s="50">
        <f t="shared" ref="E359" si="155">E363</f>
        <v>0</v>
      </c>
      <c r="F359" s="141">
        <f>F360+F361+F362+F363</f>
        <v>0</v>
      </c>
      <c r="G359" s="141">
        <f t="shared" ref="G359" si="156">G360+G361+G362+G363</f>
        <v>80.36</v>
      </c>
      <c r="H359" s="234">
        <v>0</v>
      </c>
      <c r="I359" s="234">
        <v>0</v>
      </c>
    </row>
    <row r="360" spans="1:9" s="24" customFormat="1" ht="17.399999999999999" customHeight="1" x14ac:dyDescent="0.3">
      <c r="A360" s="349">
        <v>31212</v>
      </c>
      <c r="B360" s="350"/>
      <c r="C360" s="351"/>
      <c r="D360" s="97" t="s">
        <v>197</v>
      </c>
      <c r="E360" s="92">
        <v>0</v>
      </c>
      <c r="F360" s="92">
        <v>0</v>
      </c>
      <c r="G360" s="92">
        <v>0</v>
      </c>
      <c r="H360" s="231">
        <v>0</v>
      </c>
      <c r="I360" s="231">
        <v>0</v>
      </c>
    </row>
    <row r="361" spans="1:9" s="24" customFormat="1" ht="17.399999999999999" customHeight="1" x14ac:dyDescent="0.3">
      <c r="A361" s="349">
        <v>31214</v>
      </c>
      <c r="B361" s="350"/>
      <c r="C361" s="351"/>
      <c r="D361" s="97" t="s">
        <v>198</v>
      </c>
      <c r="E361" s="92">
        <v>0</v>
      </c>
      <c r="F361" s="92">
        <v>0</v>
      </c>
      <c r="G361" s="92">
        <v>0</v>
      </c>
      <c r="H361" s="231">
        <v>0</v>
      </c>
      <c r="I361" s="231">
        <v>0</v>
      </c>
    </row>
    <row r="362" spans="1:9" s="24" customFormat="1" ht="17.399999999999999" customHeight="1" x14ac:dyDescent="0.3">
      <c r="A362" s="349">
        <v>31216</v>
      </c>
      <c r="B362" s="350"/>
      <c r="C362" s="351"/>
      <c r="D362" s="97" t="s">
        <v>199</v>
      </c>
      <c r="E362" s="92">
        <v>0</v>
      </c>
      <c r="F362" s="92">
        <v>0</v>
      </c>
      <c r="G362" s="92">
        <v>0</v>
      </c>
      <c r="H362" s="231">
        <v>0</v>
      </c>
      <c r="I362" s="231">
        <v>0</v>
      </c>
    </row>
    <row r="363" spans="1:9" x14ac:dyDescent="0.3">
      <c r="A363" s="349">
        <v>31219</v>
      </c>
      <c r="B363" s="350"/>
      <c r="C363" s="351"/>
      <c r="D363" s="215" t="s">
        <v>42</v>
      </c>
      <c r="E363" s="51">
        <v>0</v>
      </c>
      <c r="F363" s="51">
        <v>0</v>
      </c>
      <c r="G363" s="51">
        <v>80.36</v>
      </c>
      <c r="H363" s="231">
        <v>0</v>
      </c>
      <c r="I363" s="231">
        <v>0</v>
      </c>
    </row>
    <row r="364" spans="1:9" s="24" customFormat="1" ht="18.600000000000001" customHeight="1" x14ac:dyDescent="0.3">
      <c r="A364" s="346">
        <v>313</v>
      </c>
      <c r="B364" s="347"/>
      <c r="C364" s="348"/>
      <c r="D364" s="197" t="s">
        <v>43</v>
      </c>
      <c r="E364" s="50">
        <f t="shared" ref="E364:G364" si="157">E365</f>
        <v>0</v>
      </c>
      <c r="F364" s="141">
        <f t="shared" si="157"/>
        <v>0</v>
      </c>
      <c r="G364" s="141">
        <f t="shared" si="157"/>
        <v>0</v>
      </c>
      <c r="H364" s="234">
        <v>0</v>
      </c>
      <c r="I364" s="234">
        <v>0</v>
      </c>
    </row>
    <row r="365" spans="1:9" ht="30" x14ac:dyDescent="0.3">
      <c r="A365" s="349">
        <v>31321</v>
      </c>
      <c r="B365" s="350"/>
      <c r="C365" s="351"/>
      <c r="D365" s="215" t="s">
        <v>44</v>
      </c>
      <c r="E365" s="51">
        <v>0</v>
      </c>
      <c r="F365" s="51">
        <v>0</v>
      </c>
      <c r="G365" s="51">
        <v>0</v>
      </c>
      <c r="H365" s="231">
        <v>0</v>
      </c>
      <c r="I365" s="231">
        <v>0</v>
      </c>
    </row>
    <row r="366" spans="1:9" s="24" customFormat="1" x14ac:dyDescent="0.3">
      <c r="A366" s="346">
        <v>32</v>
      </c>
      <c r="B366" s="347"/>
      <c r="C366" s="348"/>
      <c r="D366" s="197" t="s">
        <v>18</v>
      </c>
      <c r="E366" s="50">
        <f t="shared" ref="E366:G366" si="158">E367</f>
        <v>0</v>
      </c>
      <c r="F366" s="141">
        <f t="shared" si="158"/>
        <v>0</v>
      </c>
      <c r="G366" s="141">
        <f t="shared" si="158"/>
        <v>13.620000000000001</v>
      </c>
      <c r="H366" s="234">
        <v>0</v>
      </c>
      <c r="I366" s="234">
        <v>0</v>
      </c>
    </row>
    <row r="367" spans="1:9" s="24" customFormat="1" ht="28.5" customHeight="1" x14ac:dyDescent="0.3">
      <c r="A367" s="346">
        <v>321</v>
      </c>
      <c r="B367" s="347"/>
      <c r="C367" s="348"/>
      <c r="D367" s="197" t="s">
        <v>45</v>
      </c>
      <c r="E367" s="50">
        <f t="shared" ref="E367" si="159">E369</f>
        <v>0</v>
      </c>
      <c r="F367" s="141">
        <f>F368+F369</f>
        <v>0</v>
      </c>
      <c r="G367" s="141">
        <f t="shared" ref="G367" si="160">G368+G369</f>
        <v>13.620000000000001</v>
      </c>
      <c r="H367" s="234">
        <v>0</v>
      </c>
      <c r="I367" s="234">
        <v>0</v>
      </c>
    </row>
    <row r="368" spans="1:9" s="24" customFormat="1" x14ac:dyDescent="0.3">
      <c r="A368" s="349">
        <v>32119</v>
      </c>
      <c r="B368" s="350"/>
      <c r="C368" s="351"/>
      <c r="D368" s="215" t="s">
        <v>119</v>
      </c>
      <c r="E368" s="51">
        <v>0</v>
      </c>
      <c r="F368" s="51">
        <v>0</v>
      </c>
      <c r="G368" s="51">
        <v>5.67</v>
      </c>
      <c r="H368" s="231">
        <v>0</v>
      </c>
      <c r="I368" s="231">
        <v>0</v>
      </c>
    </row>
    <row r="369" spans="1:9" ht="30" x14ac:dyDescent="0.3">
      <c r="A369" s="349">
        <v>32121</v>
      </c>
      <c r="B369" s="350"/>
      <c r="C369" s="351"/>
      <c r="D369" s="215" t="s">
        <v>81</v>
      </c>
      <c r="E369" s="51">
        <v>0</v>
      </c>
      <c r="F369" s="51">
        <v>0</v>
      </c>
      <c r="G369" s="51">
        <v>7.95</v>
      </c>
      <c r="H369" s="231">
        <v>0</v>
      </c>
      <c r="I369" s="231">
        <v>0</v>
      </c>
    </row>
    <row r="370" spans="1:9" s="24" customFormat="1" ht="30" customHeight="1" x14ac:dyDescent="0.3">
      <c r="A370" s="340" t="s">
        <v>122</v>
      </c>
      <c r="B370" s="341"/>
      <c r="C370" s="342"/>
      <c r="D370" s="198" t="s">
        <v>209</v>
      </c>
      <c r="E370" s="181">
        <f t="shared" ref="E370:G370" si="161">E371</f>
        <v>0</v>
      </c>
      <c r="F370" s="181">
        <f t="shared" si="161"/>
        <v>0</v>
      </c>
      <c r="G370" s="181">
        <f t="shared" si="161"/>
        <v>4029.8500000000004</v>
      </c>
      <c r="H370" s="230">
        <v>0</v>
      </c>
      <c r="I370" s="230">
        <v>0</v>
      </c>
    </row>
    <row r="371" spans="1:9" s="24" customFormat="1" x14ac:dyDescent="0.3">
      <c r="A371" s="343">
        <v>3</v>
      </c>
      <c r="B371" s="344"/>
      <c r="C371" s="345"/>
      <c r="D371" s="197" t="s">
        <v>10</v>
      </c>
      <c r="E371" s="50">
        <f t="shared" ref="E371:G371" si="162">E372+E382</f>
        <v>0</v>
      </c>
      <c r="F371" s="50">
        <f t="shared" si="162"/>
        <v>0</v>
      </c>
      <c r="G371" s="50">
        <f t="shared" si="162"/>
        <v>4029.8500000000004</v>
      </c>
      <c r="H371" s="234">
        <v>0</v>
      </c>
      <c r="I371" s="234">
        <v>0</v>
      </c>
    </row>
    <row r="372" spans="1:9" s="24" customFormat="1" x14ac:dyDescent="0.3">
      <c r="A372" s="346">
        <v>31</v>
      </c>
      <c r="B372" s="347"/>
      <c r="C372" s="348"/>
      <c r="D372" s="197" t="s">
        <v>11</v>
      </c>
      <c r="E372" s="50">
        <f t="shared" ref="E372:G372" si="163">E373+E375+E380</f>
        <v>0</v>
      </c>
      <c r="F372" s="50">
        <f t="shared" si="163"/>
        <v>0</v>
      </c>
      <c r="G372" s="50">
        <f t="shared" si="163"/>
        <v>3952.6600000000003</v>
      </c>
      <c r="H372" s="234">
        <v>0</v>
      </c>
      <c r="I372" s="234">
        <v>0</v>
      </c>
    </row>
    <row r="373" spans="1:9" s="24" customFormat="1" ht="21.6" customHeight="1" x14ac:dyDescent="0.3">
      <c r="A373" s="346">
        <v>311</v>
      </c>
      <c r="B373" s="347"/>
      <c r="C373" s="348"/>
      <c r="D373" s="197" t="s">
        <v>80</v>
      </c>
      <c r="E373" s="50">
        <f t="shared" ref="E373:G373" si="164">E374</f>
        <v>0</v>
      </c>
      <c r="F373" s="50">
        <f t="shared" si="164"/>
        <v>0</v>
      </c>
      <c r="G373" s="50">
        <f t="shared" si="164"/>
        <v>3497.3</v>
      </c>
      <c r="H373" s="234">
        <v>0</v>
      </c>
      <c r="I373" s="234">
        <v>0</v>
      </c>
    </row>
    <row r="374" spans="1:9" x14ac:dyDescent="0.3">
      <c r="A374" s="349">
        <v>31111</v>
      </c>
      <c r="B374" s="350"/>
      <c r="C374" s="351"/>
      <c r="D374" s="215" t="s">
        <v>41</v>
      </c>
      <c r="E374" s="51">
        <v>0</v>
      </c>
      <c r="F374" s="51">
        <v>0</v>
      </c>
      <c r="G374" s="51">
        <v>3497.3</v>
      </c>
      <c r="H374" s="231">
        <v>0</v>
      </c>
      <c r="I374" s="231">
        <v>0</v>
      </c>
    </row>
    <row r="375" spans="1:9" s="24" customFormat="1" ht="20.399999999999999" customHeight="1" x14ac:dyDescent="0.3">
      <c r="A375" s="346">
        <v>312</v>
      </c>
      <c r="B375" s="347"/>
      <c r="C375" s="348"/>
      <c r="D375" s="197" t="s">
        <v>42</v>
      </c>
      <c r="E375" s="50">
        <f t="shared" ref="E375" si="165">E379</f>
        <v>0</v>
      </c>
      <c r="F375" s="141">
        <f>F376+F377+F378+F379</f>
        <v>0</v>
      </c>
      <c r="G375" s="141">
        <f t="shared" ref="G375" si="166">G376+G377+G378+G379</f>
        <v>455.36</v>
      </c>
      <c r="H375" s="234">
        <v>0</v>
      </c>
      <c r="I375" s="234">
        <v>0</v>
      </c>
    </row>
    <row r="376" spans="1:9" s="24" customFormat="1" ht="17.399999999999999" customHeight="1" x14ac:dyDescent="0.3">
      <c r="A376" s="349">
        <v>31212</v>
      </c>
      <c r="B376" s="350"/>
      <c r="C376" s="351"/>
      <c r="D376" s="97" t="s">
        <v>197</v>
      </c>
      <c r="E376" s="92">
        <v>0</v>
      </c>
      <c r="F376" s="92">
        <v>0</v>
      </c>
      <c r="G376" s="92">
        <v>0</v>
      </c>
      <c r="H376" s="231">
        <v>0</v>
      </c>
      <c r="I376" s="231">
        <v>0</v>
      </c>
    </row>
    <row r="377" spans="1:9" s="24" customFormat="1" ht="17.399999999999999" customHeight="1" x14ac:dyDescent="0.3">
      <c r="A377" s="349">
        <v>31214</v>
      </c>
      <c r="B377" s="350"/>
      <c r="C377" s="351"/>
      <c r="D377" s="97" t="s">
        <v>198</v>
      </c>
      <c r="E377" s="92">
        <v>0</v>
      </c>
      <c r="F377" s="92">
        <v>0</v>
      </c>
      <c r="G377" s="92">
        <v>0</v>
      </c>
      <c r="H377" s="231">
        <v>0</v>
      </c>
      <c r="I377" s="231">
        <v>0</v>
      </c>
    </row>
    <row r="378" spans="1:9" s="24" customFormat="1" ht="17.399999999999999" customHeight="1" x14ac:dyDescent="0.3">
      <c r="A378" s="349">
        <v>31216</v>
      </c>
      <c r="B378" s="350"/>
      <c r="C378" s="351"/>
      <c r="D378" s="97" t="s">
        <v>199</v>
      </c>
      <c r="E378" s="92">
        <v>0</v>
      </c>
      <c r="F378" s="92">
        <v>0</v>
      </c>
      <c r="G378" s="92">
        <v>0</v>
      </c>
      <c r="H378" s="231">
        <v>0</v>
      </c>
      <c r="I378" s="231">
        <v>0</v>
      </c>
    </row>
    <row r="379" spans="1:9" x14ac:dyDescent="0.3">
      <c r="A379" s="349">
        <v>31219</v>
      </c>
      <c r="B379" s="350"/>
      <c r="C379" s="351"/>
      <c r="D379" s="215" t="s">
        <v>42</v>
      </c>
      <c r="E379" s="51">
        <v>0</v>
      </c>
      <c r="F379" s="51">
        <v>0</v>
      </c>
      <c r="G379" s="51">
        <v>455.36</v>
      </c>
      <c r="H379" s="231">
        <v>0</v>
      </c>
      <c r="I379" s="231">
        <v>0</v>
      </c>
    </row>
    <row r="380" spans="1:9" s="24" customFormat="1" ht="18.600000000000001" customHeight="1" x14ac:dyDescent="0.3">
      <c r="A380" s="346">
        <v>313</v>
      </c>
      <c r="B380" s="347"/>
      <c r="C380" s="348"/>
      <c r="D380" s="197" t="s">
        <v>43</v>
      </c>
      <c r="E380" s="50">
        <f t="shared" ref="E380:G380" si="167">E381</f>
        <v>0</v>
      </c>
      <c r="F380" s="141">
        <f t="shared" si="167"/>
        <v>0</v>
      </c>
      <c r="G380" s="141">
        <f t="shared" si="167"/>
        <v>0</v>
      </c>
      <c r="H380" s="234">
        <v>0</v>
      </c>
      <c r="I380" s="234">
        <v>0</v>
      </c>
    </row>
    <row r="381" spans="1:9" ht="30" x14ac:dyDescent="0.3">
      <c r="A381" s="349">
        <v>31321</v>
      </c>
      <c r="B381" s="350"/>
      <c r="C381" s="351"/>
      <c r="D381" s="215" t="s">
        <v>44</v>
      </c>
      <c r="E381" s="51">
        <v>0</v>
      </c>
      <c r="F381" s="51">
        <v>0</v>
      </c>
      <c r="G381" s="51">
        <v>0</v>
      </c>
      <c r="H381" s="231">
        <v>0</v>
      </c>
      <c r="I381" s="231">
        <v>0</v>
      </c>
    </row>
    <row r="382" spans="1:9" s="24" customFormat="1" x14ac:dyDescent="0.3">
      <c r="A382" s="346">
        <v>32</v>
      </c>
      <c r="B382" s="347"/>
      <c r="C382" s="348"/>
      <c r="D382" s="197" t="s">
        <v>18</v>
      </c>
      <c r="E382" s="50">
        <f t="shared" ref="E382:G382" si="168">E383</f>
        <v>0</v>
      </c>
      <c r="F382" s="141">
        <f t="shared" si="168"/>
        <v>0</v>
      </c>
      <c r="G382" s="141">
        <f t="shared" si="168"/>
        <v>77.19</v>
      </c>
      <c r="H382" s="234">
        <v>0</v>
      </c>
      <c r="I382" s="234">
        <v>0</v>
      </c>
    </row>
    <row r="383" spans="1:9" s="24" customFormat="1" ht="28.5" customHeight="1" x14ac:dyDescent="0.3">
      <c r="A383" s="346">
        <v>321</v>
      </c>
      <c r="B383" s="347"/>
      <c r="C383" s="348"/>
      <c r="D383" s="197" t="s">
        <v>45</v>
      </c>
      <c r="E383" s="50">
        <f t="shared" ref="E383" si="169">E385</f>
        <v>0</v>
      </c>
      <c r="F383" s="141">
        <f>F384+F385</f>
        <v>0</v>
      </c>
      <c r="G383" s="141">
        <f t="shared" ref="G383" si="170">G384+G385</f>
        <v>77.19</v>
      </c>
      <c r="H383" s="234">
        <v>0</v>
      </c>
      <c r="I383" s="234">
        <v>0</v>
      </c>
    </row>
    <row r="384" spans="1:9" s="24" customFormat="1" x14ac:dyDescent="0.3">
      <c r="A384" s="349">
        <v>32119</v>
      </c>
      <c r="B384" s="350"/>
      <c r="C384" s="351"/>
      <c r="D384" s="215" t="s">
        <v>119</v>
      </c>
      <c r="E384" s="51">
        <v>0</v>
      </c>
      <c r="F384" s="51">
        <v>0</v>
      </c>
      <c r="G384" s="51">
        <v>32.1</v>
      </c>
      <c r="H384" s="231">
        <v>0</v>
      </c>
      <c r="I384" s="231">
        <v>0</v>
      </c>
    </row>
    <row r="385" spans="1:9" ht="30" x14ac:dyDescent="0.3">
      <c r="A385" s="349">
        <v>32121</v>
      </c>
      <c r="B385" s="350"/>
      <c r="C385" s="351"/>
      <c r="D385" s="215" t="s">
        <v>81</v>
      </c>
      <c r="E385" s="51">
        <v>0</v>
      </c>
      <c r="F385" s="51">
        <v>0</v>
      </c>
      <c r="G385" s="51">
        <v>45.09</v>
      </c>
      <c r="H385" s="231">
        <v>0</v>
      </c>
      <c r="I385" s="231">
        <v>0</v>
      </c>
    </row>
    <row r="386" spans="1:9" s="24" customFormat="1" ht="30" customHeight="1" x14ac:dyDescent="0.3">
      <c r="A386" s="353" t="s">
        <v>238</v>
      </c>
      <c r="B386" s="354"/>
      <c r="C386" s="355"/>
      <c r="D386" s="199" t="s">
        <v>127</v>
      </c>
      <c r="E386" s="130">
        <f t="shared" ref="E386:G386" si="171">E387</f>
        <v>2859.69</v>
      </c>
      <c r="F386" s="130">
        <f t="shared" si="171"/>
        <v>0</v>
      </c>
      <c r="G386" s="130">
        <f t="shared" si="171"/>
        <v>0</v>
      </c>
      <c r="H386" s="229">
        <v>0</v>
      </c>
      <c r="I386" s="229">
        <v>0</v>
      </c>
    </row>
    <row r="387" spans="1:9" s="24" customFormat="1" ht="30" customHeight="1" x14ac:dyDescent="0.3">
      <c r="A387" s="340" t="s">
        <v>122</v>
      </c>
      <c r="B387" s="341"/>
      <c r="C387" s="342"/>
      <c r="D387" s="198" t="s">
        <v>123</v>
      </c>
      <c r="E387" s="181">
        <f t="shared" ref="E387:G389" si="172">E388</f>
        <v>2859.69</v>
      </c>
      <c r="F387" s="181">
        <f t="shared" si="172"/>
        <v>0</v>
      </c>
      <c r="G387" s="181">
        <f t="shared" si="172"/>
        <v>0</v>
      </c>
      <c r="H387" s="230">
        <v>0</v>
      </c>
      <c r="I387" s="230">
        <v>0</v>
      </c>
    </row>
    <row r="388" spans="1:9" s="24" customFormat="1" x14ac:dyDescent="0.3">
      <c r="A388" s="343">
        <v>3</v>
      </c>
      <c r="B388" s="344"/>
      <c r="C388" s="345"/>
      <c r="D388" s="197" t="s">
        <v>10</v>
      </c>
      <c r="E388" s="50">
        <f t="shared" si="172"/>
        <v>2859.69</v>
      </c>
      <c r="F388" s="50">
        <f t="shared" si="172"/>
        <v>0</v>
      </c>
      <c r="G388" s="50">
        <f t="shared" si="172"/>
        <v>0</v>
      </c>
      <c r="H388" s="234">
        <v>0</v>
      </c>
      <c r="I388" s="234">
        <v>0</v>
      </c>
    </row>
    <row r="389" spans="1:9" s="24" customFormat="1" x14ac:dyDescent="0.3">
      <c r="A389" s="346">
        <v>32</v>
      </c>
      <c r="B389" s="347"/>
      <c r="C389" s="348"/>
      <c r="D389" s="197" t="s">
        <v>18</v>
      </c>
      <c r="E389" s="50">
        <f t="shared" si="172"/>
        <v>2859.69</v>
      </c>
      <c r="F389" s="50">
        <f t="shared" si="172"/>
        <v>0</v>
      </c>
      <c r="G389" s="50">
        <f t="shared" si="172"/>
        <v>0</v>
      </c>
      <c r="H389" s="234">
        <v>0</v>
      </c>
      <c r="I389" s="234">
        <v>0</v>
      </c>
    </row>
    <row r="390" spans="1:9" s="24" customFormat="1" ht="21" customHeight="1" x14ac:dyDescent="0.3">
      <c r="A390" s="346">
        <v>322</v>
      </c>
      <c r="B390" s="347"/>
      <c r="C390" s="348"/>
      <c r="D390" s="197" t="s">
        <v>47</v>
      </c>
      <c r="E390" s="50">
        <f t="shared" ref="E390:G390" si="173">E391</f>
        <v>2859.69</v>
      </c>
      <c r="F390" s="50">
        <f t="shared" si="173"/>
        <v>0</v>
      </c>
      <c r="G390" s="50">
        <f t="shared" si="173"/>
        <v>0</v>
      </c>
      <c r="H390" s="234">
        <v>0</v>
      </c>
      <c r="I390" s="234">
        <v>0</v>
      </c>
    </row>
    <row r="391" spans="1:9" x14ac:dyDescent="0.3">
      <c r="A391" s="349">
        <v>32229</v>
      </c>
      <c r="B391" s="350"/>
      <c r="C391" s="351"/>
      <c r="D391" s="215" t="s">
        <v>57</v>
      </c>
      <c r="E391" s="51">
        <v>2859.69</v>
      </c>
      <c r="F391" s="51">
        <v>0</v>
      </c>
      <c r="G391" s="51">
        <v>0</v>
      </c>
      <c r="H391" s="231">
        <v>0</v>
      </c>
      <c r="I391" s="231">
        <v>0</v>
      </c>
    </row>
    <row r="392" spans="1:9" s="24" customFormat="1" ht="30" customHeight="1" x14ac:dyDescent="0.3">
      <c r="A392" s="353" t="s">
        <v>238</v>
      </c>
      <c r="B392" s="354"/>
      <c r="C392" s="355"/>
      <c r="D392" s="199" t="s">
        <v>128</v>
      </c>
      <c r="E392" s="130">
        <f t="shared" ref="E392:E395" si="174">E393</f>
        <v>2406.98</v>
      </c>
      <c r="F392" s="130">
        <f t="shared" ref="F392:G395" si="175">F393</f>
        <v>0</v>
      </c>
      <c r="G392" s="130">
        <f t="shared" si="175"/>
        <v>0</v>
      </c>
      <c r="H392" s="229">
        <v>0</v>
      </c>
      <c r="I392" s="229">
        <v>0</v>
      </c>
    </row>
    <row r="393" spans="1:9" s="24" customFormat="1" ht="30" customHeight="1" x14ac:dyDescent="0.3">
      <c r="A393" s="340" t="s">
        <v>122</v>
      </c>
      <c r="B393" s="341"/>
      <c r="C393" s="342"/>
      <c r="D393" s="198" t="s">
        <v>123</v>
      </c>
      <c r="E393" s="181">
        <f t="shared" si="174"/>
        <v>2406.98</v>
      </c>
      <c r="F393" s="181">
        <f t="shared" si="175"/>
        <v>0</v>
      </c>
      <c r="G393" s="181">
        <f t="shared" si="175"/>
        <v>0</v>
      </c>
      <c r="H393" s="230">
        <v>0</v>
      </c>
      <c r="I393" s="230">
        <v>0</v>
      </c>
    </row>
    <row r="394" spans="1:9" s="24" customFormat="1" x14ac:dyDescent="0.3">
      <c r="A394" s="343">
        <v>3</v>
      </c>
      <c r="B394" s="344"/>
      <c r="C394" s="345"/>
      <c r="D394" s="197" t="s">
        <v>10</v>
      </c>
      <c r="E394" s="50">
        <f t="shared" si="174"/>
        <v>2406.98</v>
      </c>
      <c r="F394" s="50">
        <f t="shared" si="175"/>
        <v>0</v>
      </c>
      <c r="G394" s="50">
        <f t="shared" si="175"/>
        <v>0</v>
      </c>
      <c r="H394" s="234">
        <v>0</v>
      </c>
      <c r="I394" s="234">
        <v>0</v>
      </c>
    </row>
    <row r="395" spans="1:9" s="24" customFormat="1" x14ac:dyDescent="0.3">
      <c r="A395" s="346">
        <v>32</v>
      </c>
      <c r="B395" s="347"/>
      <c r="C395" s="348"/>
      <c r="D395" s="197" t="s">
        <v>18</v>
      </c>
      <c r="E395" s="50">
        <f t="shared" si="174"/>
        <v>2406.98</v>
      </c>
      <c r="F395" s="50">
        <f t="shared" si="175"/>
        <v>0</v>
      </c>
      <c r="G395" s="50">
        <f t="shared" si="175"/>
        <v>0</v>
      </c>
      <c r="H395" s="234">
        <v>0</v>
      </c>
      <c r="I395" s="234">
        <v>0</v>
      </c>
    </row>
    <row r="396" spans="1:9" s="24" customFormat="1" ht="18" customHeight="1" x14ac:dyDescent="0.3">
      <c r="A396" s="346">
        <v>322</v>
      </c>
      <c r="B396" s="347"/>
      <c r="C396" s="348"/>
      <c r="D396" s="197" t="s">
        <v>47</v>
      </c>
      <c r="E396" s="50">
        <f t="shared" ref="E396:G396" si="176">E397</f>
        <v>2406.98</v>
      </c>
      <c r="F396" s="50">
        <f t="shared" si="176"/>
        <v>0</v>
      </c>
      <c r="G396" s="50">
        <f t="shared" si="176"/>
        <v>0</v>
      </c>
      <c r="H396" s="234">
        <v>0</v>
      </c>
      <c r="I396" s="234">
        <v>0</v>
      </c>
    </row>
    <row r="397" spans="1:9" ht="16.2" thickBot="1" x14ac:dyDescent="0.35">
      <c r="A397" s="368">
        <v>32229</v>
      </c>
      <c r="B397" s="369"/>
      <c r="C397" s="370"/>
      <c r="D397" s="239" t="s">
        <v>57</v>
      </c>
      <c r="E397" s="240">
        <v>2406.98</v>
      </c>
      <c r="F397" s="240">
        <v>0</v>
      </c>
      <c r="G397" s="240">
        <v>0</v>
      </c>
      <c r="H397" s="241">
        <v>0</v>
      </c>
      <c r="I397" s="241">
        <v>0</v>
      </c>
    </row>
    <row r="398" spans="1:9" x14ac:dyDescent="0.3">
      <c r="A398" s="53"/>
      <c r="B398" s="53"/>
      <c r="C398" s="53"/>
      <c r="D398" s="53"/>
      <c r="E398" s="53"/>
      <c r="F398" s="53"/>
      <c r="G398" s="53"/>
      <c r="H398" s="53"/>
    </row>
  </sheetData>
  <mergeCells count="384">
    <mergeCell ref="A381:C381"/>
    <mergeCell ref="A382:C382"/>
    <mergeCell ref="A383:C383"/>
    <mergeCell ref="A356:C356"/>
    <mergeCell ref="A357:C357"/>
    <mergeCell ref="A358:C358"/>
    <mergeCell ref="A359:C359"/>
    <mergeCell ref="A321:C321"/>
    <mergeCell ref="A307:C307"/>
    <mergeCell ref="A308:C308"/>
    <mergeCell ref="A309:C309"/>
    <mergeCell ref="A310:C310"/>
    <mergeCell ref="A364:C364"/>
    <mergeCell ref="A365:C365"/>
    <mergeCell ref="A366:C366"/>
    <mergeCell ref="A367:C367"/>
    <mergeCell ref="A368:C368"/>
    <mergeCell ref="A369:C369"/>
    <mergeCell ref="A319:C319"/>
    <mergeCell ref="A361:C361"/>
    <mergeCell ref="A362:C362"/>
    <mergeCell ref="A363:C363"/>
    <mergeCell ref="A347:C347"/>
    <mergeCell ref="A348:C348"/>
    <mergeCell ref="A384:C384"/>
    <mergeCell ref="A385:C385"/>
    <mergeCell ref="A109:C109"/>
    <mergeCell ref="A232:C232"/>
    <mergeCell ref="A204:C204"/>
    <mergeCell ref="A61:C61"/>
    <mergeCell ref="A372:C372"/>
    <mergeCell ref="A373:C373"/>
    <mergeCell ref="A374:C374"/>
    <mergeCell ref="A375:C375"/>
    <mergeCell ref="A376:C376"/>
    <mergeCell ref="A377:C377"/>
    <mergeCell ref="A378:C378"/>
    <mergeCell ref="A379:C379"/>
    <mergeCell ref="A380:C380"/>
    <mergeCell ref="A237:C237"/>
    <mergeCell ref="A250:C250"/>
    <mergeCell ref="A262:C262"/>
    <mergeCell ref="A264:C264"/>
    <mergeCell ref="A291:C291"/>
    <mergeCell ref="A293:C293"/>
    <mergeCell ref="A294:C294"/>
    <mergeCell ref="A354:C354"/>
    <mergeCell ref="A355:C355"/>
    <mergeCell ref="A312:C312"/>
    <mergeCell ref="A313:C313"/>
    <mergeCell ref="A97:C97"/>
    <mergeCell ref="A98:C98"/>
    <mergeCell ref="A280:C280"/>
    <mergeCell ref="A281:C281"/>
    <mergeCell ref="A282:C282"/>
    <mergeCell ref="A103:C103"/>
    <mergeCell ref="A121:C121"/>
    <mergeCell ref="A102:C102"/>
    <mergeCell ref="A270:C270"/>
    <mergeCell ref="A265:C265"/>
    <mergeCell ref="A266:C266"/>
    <mergeCell ref="A267:C267"/>
    <mergeCell ref="A268:C268"/>
    <mergeCell ref="A269:C269"/>
    <mergeCell ref="A311:C311"/>
    <mergeCell ref="A105:C105"/>
    <mergeCell ref="A301:C301"/>
    <mergeCell ref="A302:C302"/>
    <mergeCell ref="A303:C303"/>
    <mergeCell ref="A304:C304"/>
    <mergeCell ref="A279:C279"/>
    <mergeCell ref="A297:C297"/>
    <mergeCell ref="A8:C8"/>
    <mergeCell ref="A15:C15"/>
    <mergeCell ref="A18:C18"/>
    <mergeCell ref="A86:C86"/>
    <mergeCell ref="A122:C122"/>
    <mergeCell ref="A149:C149"/>
    <mergeCell ref="A182:C182"/>
    <mergeCell ref="A183:C183"/>
    <mergeCell ref="A224:C224"/>
    <mergeCell ref="A99:C99"/>
    <mergeCell ref="A100:C100"/>
    <mergeCell ref="A101:C101"/>
    <mergeCell ref="A65:C65"/>
    <mergeCell ref="A66:C66"/>
    <mergeCell ref="A68:C68"/>
    <mergeCell ref="A69:C69"/>
    <mergeCell ref="A186:C186"/>
    <mergeCell ref="A187:C187"/>
    <mergeCell ref="A188:C188"/>
    <mergeCell ref="A130:C130"/>
    <mergeCell ref="A16:C16"/>
    <mergeCell ref="A17:C17"/>
    <mergeCell ref="A170:C170"/>
    <mergeCell ref="A78:C78"/>
    <mergeCell ref="A300:C300"/>
    <mergeCell ref="A259:C259"/>
    <mergeCell ref="A322:C322"/>
    <mergeCell ref="A289:C289"/>
    <mergeCell ref="A292:C292"/>
    <mergeCell ref="A305:C305"/>
    <mergeCell ref="A151:C151"/>
    <mergeCell ref="A152:C152"/>
    <mergeCell ref="A153:C153"/>
    <mergeCell ref="A154:C154"/>
    <mergeCell ref="A156:C156"/>
    <mergeCell ref="A214:C214"/>
    <mergeCell ref="A215:C215"/>
    <mergeCell ref="A191:C191"/>
    <mergeCell ref="A196:C196"/>
    <mergeCell ref="A197:C197"/>
    <mergeCell ref="A198:C198"/>
    <mergeCell ref="A199:C199"/>
    <mergeCell ref="A200:C200"/>
    <mergeCell ref="A201:C201"/>
    <mergeCell ref="A208:C208"/>
    <mergeCell ref="A209:C209"/>
    <mergeCell ref="A185:C185"/>
    <mergeCell ref="A210:C210"/>
    <mergeCell ref="A295:C295"/>
    <mergeCell ref="A296:C296"/>
    <mergeCell ref="A298:C298"/>
    <mergeCell ref="A256:C256"/>
    <mergeCell ref="A253:C253"/>
    <mergeCell ref="A254:C254"/>
    <mergeCell ref="A255:C255"/>
    <mergeCell ref="A299:C299"/>
    <mergeCell ref="A177:C177"/>
    <mergeCell ref="A178:C178"/>
    <mergeCell ref="A211:C211"/>
    <mergeCell ref="A216:C216"/>
    <mergeCell ref="A251:C251"/>
    <mergeCell ref="A227:C227"/>
    <mergeCell ref="A228:C228"/>
    <mergeCell ref="A236:C236"/>
    <mergeCell ref="A318:C318"/>
    <mergeCell ref="A317:C317"/>
    <mergeCell ref="A285:C285"/>
    <mergeCell ref="A288:C288"/>
    <mergeCell ref="A6:C6"/>
    <mergeCell ref="A7:C7"/>
    <mergeCell ref="A9:C9"/>
    <mergeCell ref="A10:C10"/>
    <mergeCell ref="A11:C11"/>
    <mergeCell ref="A12:C12"/>
    <mergeCell ref="A283:C283"/>
    <mergeCell ref="A284:C284"/>
    <mergeCell ref="A290:C290"/>
    <mergeCell ref="A93:C93"/>
    <mergeCell ref="A96:C96"/>
    <mergeCell ref="A252:C252"/>
    <mergeCell ref="A257:C257"/>
    <mergeCell ref="A258:C258"/>
    <mergeCell ref="A278:C278"/>
    <mergeCell ref="A57:C57"/>
    <mergeCell ref="A62:C62"/>
    <mergeCell ref="A47:C47"/>
    <mergeCell ref="A51:C51"/>
    <mergeCell ref="A58:C58"/>
    <mergeCell ref="A56:C56"/>
    <mergeCell ref="A44:C44"/>
    <mergeCell ref="A49:C49"/>
    <mergeCell ref="A3:C3"/>
    <mergeCell ref="A87:C87"/>
    <mergeCell ref="A306:C306"/>
    <mergeCell ref="A84:C84"/>
    <mergeCell ref="A88:C88"/>
    <mergeCell ref="A314:C314"/>
    <mergeCell ref="A5:D5"/>
    <mergeCell ref="A53:C53"/>
    <mergeCell ref="A54:C54"/>
    <mergeCell ref="A55:C55"/>
    <mergeCell ref="A146:C146"/>
    <mergeCell ref="A150:C150"/>
    <mergeCell ref="A104:C104"/>
    <mergeCell ref="A123:C123"/>
    <mergeCell ref="A124:C124"/>
    <mergeCell ref="A125:C125"/>
    <mergeCell ref="A126:C126"/>
    <mergeCell ref="A127:C127"/>
    <mergeCell ref="A129:C129"/>
    <mergeCell ref="A142:C142"/>
    <mergeCell ref="A140:C140"/>
    <mergeCell ref="A360:C360"/>
    <mergeCell ref="A40:C40"/>
    <mergeCell ref="A48:C48"/>
    <mergeCell ref="A64:C64"/>
    <mergeCell ref="A67:C67"/>
    <mergeCell ref="A19:C19"/>
    <mergeCell ref="A20:C20"/>
    <mergeCell ref="A21:C21"/>
    <mergeCell ref="A22:C22"/>
    <mergeCell ref="A23:C23"/>
    <mergeCell ref="A27:C27"/>
    <mergeCell ref="A35:C35"/>
    <mergeCell ref="A37:C37"/>
    <mergeCell ref="A38:C38"/>
    <mergeCell ref="A29:C29"/>
    <mergeCell ref="A30:C30"/>
    <mergeCell ref="A31:C31"/>
    <mergeCell ref="A36:C36"/>
    <mergeCell ref="A50:C50"/>
    <mergeCell ref="A52:C52"/>
    <mergeCell ref="A42:C42"/>
    <mergeCell ref="A43:C43"/>
    <mergeCell ref="A45:C45"/>
    <mergeCell ref="A46:C46"/>
    <mergeCell ref="A323:C323"/>
    <mergeCell ref="A392:C392"/>
    <mergeCell ref="A244:C244"/>
    <mergeCell ref="A184:C184"/>
    <mergeCell ref="A195:C195"/>
    <mergeCell ref="A386:C386"/>
    <mergeCell ref="A387:C387"/>
    <mergeCell ref="A106:C106"/>
    <mergeCell ref="A107:C107"/>
    <mergeCell ref="A108:C108"/>
    <mergeCell ref="A110:C110"/>
    <mergeCell ref="A221:C221"/>
    <mergeCell ref="A225:C225"/>
    <mergeCell ref="A190:C190"/>
    <mergeCell ref="A192:C192"/>
    <mergeCell ref="A193:C193"/>
    <mergeCell ref="A194:C194"/>
    <mergeCell ref="A219:C219"/>
    <mergeCell ref="A245:C245"/>
    <mergeCell ref="A371:C371"/>
    <mergeCell ref="A119:C119"/>
    <mergeCell ref="A120:C120"/>
    <mergeCell ref="A111:C111"/>
    <mergeCell ref="A342:C342"/>
    <mergeCell ref="A80:C80"/>
    <mergeCell ref="A396:C396"/>
    <mergeCell ref="A397:C397"/>
    <mergeCell ref="A391:C391"/>
    <mergeCell ref="A390:C390"/>
    <mergeCell ref="A394:C394"/>
    <mergeCell ref="A395:C395"/>
    <mergeCell ref="A393:C393"/>
    <mergeCell ref="A260:C260"/>
    <mergeCell ref="A261:C261"/>
    <mergeCell ref="A388:C388"/>
    <mergeCell ref="A389:C389"/>
    <mergeCell ref="A324:C324"/>
    <mergeCell ref="A346:C346"/>
    <mergeCell ref="A328:C328"/>
    <mergeCell ref="A329:C329"/>
    <mergeCell ref="A330:C330"/>
    <mergeCell ref="A335:C335"/>
    <mergeCell ref="A337:C337"/>
    <mergeCell ref="A338:C338"/>
    <mergeCell ref="A339:C339"/>
    <mergeCell ref="A340:C340"/>
    <mergeCell ref="A341:C341"/>
    <mergeCell ref="A370:C370"/>
    <mergeCell ref="A13:C13"/>
    <mergeCell ref="A14:C14"/>
    <mergeCell ref="A286:C286"/>
    <mergeCell ref="A287:C287"/>
    <mergeCell ref="A59:C59"/>
    <mergeCell ref="A113:C113"/>
    <mergeCell ref="A331:C331"/>
    <mergeCell ref="A332:C332"/>
    <mergeCell ref="A138:C138"/>
    <mergeCell ref="A139:C139"/>
    <mergeCell ref="A135:C135"/>
    <mergeCell ref="A24:C24"/>
    <mergeCell ref="A25:C25"/>
    <mergeCell ref="A32:C32"/>
    <mergeCell ref="A33:C33"/>
    <mergeCell ref="A34:C34"/>
    <mergeCell ref="A39:C39"/>
    <mergeCell ref="A41:C41"/>
    <mergeCell ref="A163:C163"/>
    <mergeCell ref="A164:C164"/>
    <mergeCell ref="A165:C165"/>
    <mergeCell ref="A174:C174"/>
    <mergeCell ref="A118:C118"/>
    <mergeCell ref="A218:C218"/>
    <mergeCell ref="A81:C81"/>
    <mergeCell ref="A92:C92"/>
    <mergeCell ref="A94:C94"/>
    <mergeCell ref="A90:C90"/>
    <mergeCell ref="A91:C91"/>
    <mergeCell ref="A95:C95"/>
    <mergeCell ref="A83:C83"/>
    <mergeCell ref="A234:C234"/>
    <mergeCell ref="A235:C235"/>
    <mergeCell ref="A189:C189"/>
    <mergeCell ref="A206:C206"/>
    <mergeCell ref="A207:C207"/>
    <mergeCell ref="A132:C132"/>
    <mergeCell ref="A133:C133"/>
    <mergeCell ref="A143:C143"/>
    <mergeCell ref="A89:C89"/>
    <mergeCell ref="A203:C203"/>
    <mergeCell ref="A217:C217"/>
    <mergeCell ref="A158:C158"/>
    <mergeCell ref="A334:C334"/>
    <mergeCell ref="A349:C349"/>
    <mergeCell ref="A350:C350"/>
    <mergeCell ref="A353:C353"/>
    <mergeCell ref="A336:C336"/>
    <mergeCell ref="A352:C352"/>
    <mergeCell ref="A326:C326"/>
    <mergeCell ref="A327:C327"/>
    <mergeCell ref="A333:C333"/>
    <mergeCell ref="A343:C343"/>
    <mergeCell ref="A344:C344"/>
    <mergeCell ref="A345:C345"/>
    <mergeCell ref="A351:C351"/>
    <mergeCell ref="A325:C325"/>
    <mergeCell ref="A316:C316"/>
    <mergeCell ref="A320:C320"/>
    <mergeCell ref="A171:C171"/>
    <mergeCell ref="A168:C168"/>
    <mergeCell ref="A166:C166"/>
    <mergeCell ref="A169:C169"/>
    <mergeCell ref="A175:C175"/>
    <mergeCell ref="A176:C176"/>
    <mergeCell ref="A241:C241"/>
    <mergeCell ref="A243:C243"/>
    <mergeCell ref="A238:C238"/>
    <mergeCell ref="A222:C222"/>
    <mergeCell ref="A223:C223"/>
    <mergeCell ref="A220:C220"/>
    <mergeCell ref="A231:C231"/>
    <mergeCell ref="A249:C249"/>
    <mergeCell ref="A242:C242"/>
    <mergeCell ref="A247:C247"/>
    <mergeCell ref="A246:C246"/>
    <mergeCell ref="A248:C248"/>
    <mergeCell ref="A229:C229"/>
    <mergeCell ref="A230:C230"/>
    <mergeCell ref="A233:C233"/>
    <mergeCell ref="A315:C315"/>
    <mergeCell ref="A134:C134"/>
    <mergeCell ref="A141:C141"/>
    <mergeCell ref="A147:C147"/>
    <mergeCell ref="A148:C148"/>
    <mergeCell ref="A157:C157"/>
    <mergeCell ref="A137:C137"/>
    <mergeCell ref="A159:C159"/>
    <mergeCell ref="A161:C161"/>
    <mergeCell ref="A173:C173"/>
    <mergeCell ref="A263:C263"/>
    <mergeCell ref="A136:C136"/>
    <mergeCell ref="A172:C172"/>
    <mergeCell ref="A240:C240"/>
    <mergeCell ref="A202:C202"/>
    <mergeCell ref="A205:C205"/>
    <mergeCell ref="A179:C179"/>
    <mergeCell ref="A181:C181"/>
    <mergeCell ref="A226:C226"/>
    <mergeCell ref="A162:C162"/>
    <mergeCell ref="A160:C160"/>
    <mergeCell ref="A212:C212"/>
    <mergeCell ref="A213:C213"/>
    <mergeCell ref="A167:C167"/>
    <mergeCell ref="A4:C4"/>
    <mergeCell ref="A271:C271"/>
    <mergeCell ref="A272:C272"/>
    <mergeCell ref="A273:C273"/>
    <mergeCell ref="A274:C274"/>
    <mergeCell ref="A275:C275"/>
    <mergeCell ref="A276:C276"/>
    <mergeCell ref="A277:C277"/>
    <mergeCell ref="A1:G1"/>
    <mergeCell ref="A71:C71"/>
    <mergeCell ref="A72:C72"/>
    <mergeCell ref="A73:C73"/>
    <mergeCell ref="A74:C74"/>
    <mergeCell ref="A75:C75"/>
    <mergeCell ref="A76:C76"/>
    <mergeCell ref="A77:C77"/>
    <mergeCell ref="A79:C79"/>
    <mergeCell ref="A82:C82"/>
    <mergeCell ref="A85:C85"/>
    <mergeCell ref="A117:C117"/>
    <mergeCell ref="A114:C114"/>
    <mergeCell ref="A112:C112"/>
    <mergeCell ref="A128:C128"/>
    <mergeCell ref="A131:C131"/>
  </mergeCells>
  <pageMargins left="0.7" right="0.7" top="0.75" bottom="0.75" header="0.3" footer="0.3"/>
  <pageSetup paperSize="9" scale="67" fitToHeight="0" orientation="portrait" horizontalDpi="4294967293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2025-01-30T10:20:34Z</cp:lastPrinted>
  <dcterms:created xsi:type="dcterms:W3CDTF">2022-08-12T12:51:27Z</dcterms:created>
  <dcterms:modified xsi:type="dcterms:W3CDTF">2025-01-31T13:17:45Z</dcterms:modified>
</cp:coreProperties>
</file>