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PLANOVI 2024\II Rebalans FP 2024\"/>
    </mc:Choice>
  </mc:AlternateContent>
  <bookViews>
    <workbookView xWindow="0" yWindow="0" windowWidth="28800" windowHeight="11940" firstSheet="2" activeTab="5"/>
  </bookViews>
  <sheets>
    <sheet name="SAŽETAK" sheetId="1" r:id="rId1"/>
    <sheet name="Račun prihoda i rashoda" sheetId="2" r:id="rId2"/>
    <sheet name="Rashodi prema izvorima finan" sheetId="13" r:id="rId3"/>
    <sheet name="Rashodi prema funkcijskoj kl" sheetId="11" r:id="rId4"/>
    <sheet name="Račun financiranja" sheetId="12" r:id="rId5"/>
    <sheet name="Posebni dio" sheetId="8" r:id="rId6"/>
  </sheets>
  <definedNames>
    <definedName name="_xlnm._FilterDatabase" localSheetId="5" hidden="1">'Posebni dio'!$A$1:$A$355</definedName>
    <definedName name="_xlnm._FilterDatabase" localSheetId="0" hidden="1">SAŽETAK!$A$5:$H$14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8" l="1"/>
  <c r="G75" i="8"/>
  <c r="E75" i="8"/>
  <c r="F92" i="8"/>
  <c r="G92" i="8"/>
  <c r="E92" i="8"/>
  <c r="F22" i="8"/>
  <c r="G22" i="8"/>
  <c r="E22" i="8"/>
  <c r="F29" i="8"/>
  <c r="G29" i="8"/>
  <c r="E29" i="8"/>
  <c r="F30" i="8"/>
  <c r="G30" i="8"/>
  <c r="E30" i="8"/>
  <c r="F41" i="8"/>
  <c r="G41" i="8"/>
  <c r="E41" i="8"/>
  <c r="F84" i="8"/>
  <c r="G84" i="8"/>
  <c r="E84" i="8"/>
  <c r="F67" i="8"/>
  <c r="G67" i="8"/>
  <c r="E67" i="8"/>
  <c r="F11" i="8"/>
  <c r="E11" i="8"/>
  <c r="F10" i="8"/>
  <c r="F9" i="8" s="1"/>
  <c r="F8" i="8" s="1"/>
  <c r="F7" i="8" s="1"/>
  <c r="E10" i="8"/>
  <c r="E9" i="8" s="1"/>
  <c r="E8" i="8" s="1"/>
  <c r="E7" i="8" s="1"/>
  <c r="F229" i="8"/>
  <c r="G229" i="8"/>
  <c r="E229" i="8"/>
  <c r="F252" i="8"/>
  <c r="G252" i="8"/>
  <c r="E252" i="8"/>
  <c r="F256" i="8"/>
  <c r="G256" i="8"/>
  <c r="E256" i="8"/>
  <c r="E297" i="8"/>
  <c r="G297" i="8"/>
  <c r="F297" i="8"/>
  <c r="G294" i="8"/>
  <c r="F294" i="8"/>
  <c r="E294" i="8"/>
  <c r="F291" i="8"/>
  <c r="G291" i="8"/>
  <c r="E291" i="8"/>
  <c r="G289" i="8"/>
  <c r="G288" i="8" s="1"/>
  <c r="F289" i="8"/>
  <c r="E289" i="8"/>
  <c r="E288" i="8" s="1"/>
  <c r="F317" i="8"/>
  <c r="G317" i="8"/>
  <c r="E317" i="8"/>
  <c r="C33" i="13"/>
  <c r="E98" i="2"/>
  <c r="F98" i="2"/>
  <c r="D98" i="2"/>
  <c r="E52" i="2"/>
  <c r="F52" i="2"/>
  <c r="D52" i="2"/>
  <c r="E48" i="2"/>
  <c r="F48" i="2"/>
  <c r="D48" i="2"/>
  <c r="E29" i="2"/>
  <c r="F29" i="2"/>
  <c r="D29" i="2"/>
  <c r="F288" i="8" l="1"/>
  <c r="C17" i="11"/>
  <c r="C16" i="11" s="1"/>
  <c r="D17" i="11"/>
  <c r="D16" i="11" s="1"/>
  <c r="B17" i="11"/>
  <c r="B16" i="11" s="1"/>
  <c r="B10" i="11" s="1"/>
  <c r="B11" i="13" l="1"/>
  <c r="C11" i="13"/>
  <c r="D11" i="13"/>
  <c r="E11" i="2" l="1"/>
  <c r="E10" i="2" s="1"/>
  <c r="F11" i="2"/>
  <c r="F10" i="2" s="1"/>
  <c r="D65" i="2" l="1"/>
  <c r="E65" i="2"/>
  <c r="F65" i="2"/>
  <c r="B14" i="11" l="1"/>
  <c r="C14" i="11"/>
  <c r="D14" i="11"/>
  <c r="B12" i="11"/>
  <c r="C12" i="11"/>
  <c r="D12" i="11"/>
  <c r="E264" i="8"/>
  <c r="F264" i="8"/>
  <c r="G264" i="8"/>
  <c r="D11" i="11" l="1"/>
  <c r="D10" i="11" s="1"/>
  <c r="C11" i="11"/>
  <c r="C10" i="11" s="1"/>
  <c r="B11" i="11"/>
  <c r="D25" i="2"/>
  <c r="E25" i="2"/>
  <c r="F25" i="2"/>
  <c r="B39" i="13"/>
  <c r="C39" i="13"/>
  <c r="D39" i="13"/>
  <c r="G119" i="8"/>
  <c r="G118" i="8" s="1"/>
  <c r="F119" i="8"/>
  <c r="F118" i="8" s="1"/>
  <c r="E119" i="8"/>
  <c r="E118" i="8" s="1"/>
  <c r="G116" i="8"/>
  <c r="F116" i="8"/>
  <c r="E116" i="8"/>
  <c r="G114" i="8"/>
  <c r="F114" i="8"/>
  <c r="E114" i="8"/>
  <c r="G112" i="8"/>
  <c r="F112" i="8"/>
  <c r="E112" i="8"/>
  <c r="E247" i="8"/>
  <c r="E246" i="8" s="1"/>
  <c r="F247" i="8"/>
  <c r="F246" i="8" s="1"/>
  <c r="G247" i="8"/>
  <c r="G246" i="8" s="1"/>
  <c r="G245" i="8" s="1"/>
  <c r="E187" i="8"/>
  <c r="E266" i="8"/>
  <c r="E263" i="8" s="1"/>
  <c r="F266" i="8"/>
  <c r="G266" i="8"/>
  <c r="E270" i="8"/>
  <c r="F270" i="8"/>
  <c r="G270" i="8"/>
  <c r="E268" i="8"/>
  <c r="F268" i="8"/>
  <c r="G268" i="8"/>
  <c r="E202" i="8"/>
  <c r="E201" i="8" s="1"/>
  <c r="E200" i="8" s="1"/>
  <c r="F202" i="8"/>
  <c r="F201" i="8" s="1"/>
  <c r="F200" i="8" s="1"/>
  <c r="G202" i="8"/>
  <c r="G201" i="8" s="1"/>
  <c r="G200" i="8" s="1"/>
  <c r="G308" i="8"/>
  <c r="F308" i="8"/>
  <c r="E308" i="8"/>
  <c r="E305" i="8"/>
  <c r="F305" i="8"/>
  <c r="G305" i="8"/>
  <c r="E274" i="8"/>
  <c r="E273" i="8" s="1"/>
  <c r="F274" i="8"/>
  <c r="F273" i="8" s="1"/>
  <c r="G274" i="8"/>
  <c r="G273" i="8" s="1"/>
  <c r="E302" i="8"/>
  <c r="F302" i="8"/>
  <c r="F296" i="8" s="1"/>
  <c r="F287" i="8" s="1"/>
  <c r="E284" i="8"/>
  <c r="E283" i="8" s="1"/>
  <c r="E282" i="8" s="1"/>
  <c r="F284" i="8"/>
  <c r="F283" i="8" s="1"/>
  <c r="F282" i="8" s="1"/>
  <c r="E280" i="8"/>
  <c r="E279" i="8" s="1"/>
  <c r="F280" i="8"/>
  <c r="F279" i="8" s="1"/>
  <c r="E277" i="8"/>
  <c r="E276" i="8" s="1"/>
  <c r="F277" i="8"/>
  <c r="F276" i="8" s="1"/>
  <c r="E261" i="8"/>
  <c r="F261" i="8"/>
  <c r="E243" i="8"/>
  <c r="F243" i="8"/>
  <c r="E236" i="8"/>
  <c r="F236" i="8"/>
  <c r="E227" i="8"/>
  <c r="F227" i="8"/>
  <c r="E222" i="8"/>
  <c r="F222" i="8"/>
  <c r="E220" i="8"/>
  <c r="F220" i="8"/>
  <c r="E216" i="8"/>
  <c r="F216" i="8"/>
  <c r="E214" i="8"/>
  <c r="F214" i="8"/>
  <c r="E209" i="8"/>
  <c r="F209" i="8"/>
  <c r="E207" i="8"/>
  <c r="F207" i="8"/>
  <c r="E196" i="8"/>
  <c r="F196" i="8"/>
  <c r="E194" i="8"/>
  <c r="F194" i="8"/>
  <c r="E143" i="8"/>
  <c r="E142" i="8" s="1"/>
  <c r="E141" i="8" s="1"/>
  <c r="E140" i="8" s="1"/>
  <c r="E139" i="8" s="1"/>
  <c r="F143" i="8"/>
  <c r="F142" i="8" s="1"/>
  <c r="F141" i="8" s="1"/>
  <c r="F140" i="8" s="1"/>
  <c r="F139" i="8" s="1"/>
  <c r="E137" i="8"/>
  <c r="E136" i="8" s="1"/>
  <c r="E135" i="8" s="1"/>
  <c r="E134" i="8" s="1"/>
  <c r="E133" i="8" s="1"/>
  <c r="F137" i="8"/>
  <c r="F136" i="8" s="1"/>
  <c r="F135" i="8" s="1"/>
  <c r="F134" i="8" s="1"/>
  <c r="F133" i="8" s="1"/>
  <c r="E131" i="8"/>
  <c r="E130" i="8" s="1"/>
  <c r="E129" i="8" s="1"/>
  <c r="E128" i="8" s="1"/>
  <c r="E127" i="8" s="1"/>
  <c r="F131" i="8"/>
  <c r="F130" i="8" s="1"/>
  <c r="F129" i="8" s="1"/>
  <c r="F128" i="8" s="1"/>
  <c r="F127" i="8" s="1"/>
  <c r="E125" i="8"/>
  <c r="E124" i="8" s="1"/>
  <c r="E123" i="8" s="1"/>
  <c r="E122" i="8" s="1"/>
  <c r="E121" i="8" s="1"/>
  <c r="F125" i="8"/>
  <c r="F124" i="8" s="1"/>
  <c r="F123" i="8" s="1"/>
  <c r="F122" i="8" s="1"/>
  <c r="F121" i="8" s="1"/>
  <c r="E106" i="8"/>
  <c r="E105" i="8" s="1"/>
  <c r="F106" i="8"/>
  <c r="F105" i="8" s="1"/>
  <c r="E103" i="8"/>
  <c r="F103" i="8"/>
  <c r="E101" i="8"/>
  <c r="F101" i="8"/>
  <c r="E99" i="8"/>
  <c r="F99" i="8"/>
  <c r="E91" i="8"/>
  <c r="F91" i="8"/>
  <c r="E89" i="8"/>
  <c r="F89" i="8"/>
  <c r="E82" i="8"/>
  <c r="F82" i="8"/>
  <c r="E74" i="8"/>
  <c r="F74" i="8"/>
  <c r="E72" i="8"/>
  <c r="F72" i="8"/>
  <c r="E65" i="8"/>
  <c r="F65" i="8"/>
  <c r="E59" i="8"/>
  <c r="F59" i="8"/>
  <c r="E58" i="8"/>
  <c r="F58" i="8"/>
  <c r="E56" i="8"/>
  <c r="F56" i="8"/>
  <c r="E54" i="8"/>
  <c r="F54" i="8"/>
  <c r="E52" i="8"/>
  <c r="F52" i="8"/>
  <c r="E37" i="8"/>
  <c r="F37" i="8"/>
  <c r="E27" i="8"/>
  <c r="F27" i="8"/>
  <c r="E25" i="8"/>
  <c r="F25" i="8"/>
  <c r="E20" i="8"/>
  <c r="F20" i="8"/>
  <c r="F187" i="8"/>
  <c r="E185" i="8"/>
  <c r="F185" i="8"/>
  <c r="E178" i="8"/>
  <c r="E177" i="8" s="1"/>
  <c r="F178" i="8"/>
  <c r="F177" i="8" s="1"/>
  <c r="E173" i="8"/>
  <c r="F173" i="8"/>
  <c r="E163" i="8"/>
  <c r="F163" i="8"/>
  <c r="E154" i="8"/>
  <c r="F154" i="8"/>
  <c r="G154" i="8"/>
  <c r="E150" i="8"/>
  <c r="F150" i="8"/>
  <c r="E46" i="8"/>
  <c r="E45" i="8" s="1"/>
  <c r="E44" i="8" s="1"/>
  <c r="F46" i="8"/>
  <c r="F45" i="8" s="1"/>
  <c r="F44" i="8" s="1"/>
  <c r="G46" i="8"/>
  <c r="G45" i="8" s="1"/>
  <c r="G44" i="8" s="1"/>
  <c r="E296" i="8" l="1"/>
  <c r="G263" i="8"/>
  <c r="F263" i="8"/>
  <c r="E111" i="8"/>
  <c r="E110" i="8" s="1"/>
  <c r="E109" i="8" s="1"/>
  <c r="E108" i="8" s="1"/>
  <c r="F111" i="8"/>
  <c r="F110" i="8" s="1"/>
  <c r="F109" i="8" s="1"/>
  <c r="F108" i="8" s="1"/>
  <c r="G111" i="8"/>
  <c r="G110" i="8" s="1"/>
  <c r="G109" i="8" s="1"/>
  <c r="G108" i="8" s="1"/>
  <c r="F245" i="8"/>
  <c r="E245" i="8"/>
  <c r="E184" i="8"/>
  <c r="E183" i="8" s="1"/>
  <c r="E182" i="8" s="1"/>
  <c r="E181" i="8" s="1"/>
  <c r="E193" i="8"/>
  <c r="E192" i="8" s="1"/>
  <c r="E287" i="8"/>
  <c r="E81" i="8"/>
  <c r="E80" i="8" s="1"/>
  <c r="E79" i="8" s="1"/>
  <c r="E78" i="8" s="1"/>
  <c r="E251" i="8"/>
  <c r="E19" i="8"/>
  <c r="E18" i="8" s="1"/>
  <c r="F219" i="8"/>
  <c r="F218" i="8" s="1"/>
  <c r="E36" i="8"/>
  <c r="E35" i="8" s="1"/>
  <c r="E219" i="8"/>
  <c r="E218" i="8" s="1"/>
  <c r="F251" i="8"/>
  <c r="E226" i="8"/>
  <c r="E225" i="8" s="1"/>
  <c r="F226" i="8"/>
  <c r="F225" i="8" s="1"/>
  <c r="E206" i="8"/>
  <c r="E205" i="8" s="1"/>
  <c r="F206" i="8"/>
  <c r="F205" i="8" s="1"/>
  <c r="F193" i="8"/>
  <c r="F192" i="8" s="1"/>
  <c r="E98" i="8"/>
  <c r="E97" i="8" s="1"/>
  <c r="E96" i="8" s="1"/>
  <c r="E95" i="8" s="1"/>
  <c r="F98" i="8"/>
  <c r="F97" i="8" s="1"/>
  <c r="F96" i="8" s="1"/>
  <c r="F95" i="8" s="1"/>
  <c r="F81" i="8"/>
  <c r="F80" i="8" s="1"/>
  <c r="F79" i="8" s="1"/>
  <c r="F78" i="8" s="1"/>
  <c r="E64" i="8"/>
  <c r="E63" i="8" s="1"/>
  <c r="E62" i="8" s="1"/>
  <c r="E61" i="8" s="1"/>
  <c r="F64" i="8"/>
  <c r="F63" i="8" s="1"/>
  <c r="F62" i="8" s="1"/>
  <c r="F61" i="8" s="1"/>
  <c r="E51" i="8"/>
  <c r="F51" i="8"/>
  <c r="F50" i="8" s="1"/>
  <c r="F49" i="8" s="1"/>
  <c r="F48" i="8" s="1"/>
  <c r="F36" i="8"/>
  <c r="F35" i="8" s="1"/>
  <c r="F19" i="8"/>
  <c r="F184" i="8"/>
  <c r="F183" i="8" s="1"/>
  <c r="F182" i="8" s="1"/>
  <c r="F181" i="8" s="1"/>
  <c r="F149" i="8"/>
  <c r="F148" i="8" s="1"/>
  <c r="F147" i="8" s="1"/>
  <c r="F146" i="8" s="1"/>
  <c r="E149" i="8"/>
  <c r="E148" i="8" s="1"/>
  <c r="E147" i="8" s="1"/>
  <c r="E146" i="8" s="1"/>
  <c r="E312" i="8"/>
  <c r="E311" i="8" s="1"/>
  <c r="E310" i="8" s="1"/>
  <c r="F312" i="8"/>
  <c r="F311" i="8" s="1"/>
  <c r="F310" i="8" s="1"/>
  <c r="G312" i="8"/>
  <c r="E323" i="8"/>
  <c r="E322" i="8" s="1"/>
  <c r="E321" i="8" s="1"/>
  <c r="F323" i="8"/>
  <c r="F322" i="8" s="1"/>
  <c r="F321" i="8" s="1"/>
  <c r="E319" i="8"/>
  <c r="F319" i="8"/>
  <c r="F18" i="8" l="1"/>
  <c r="F17" i="8" s="1"/>
  <c r="F16" i="8" s="1"/>
  <c r="F316" i="8"/>
  <c r="F315" i="8" s="1"/>
  <c r="F314" i="8" s="1"/>
  <c r="E316" i="8"/>
  <c r="E315" i="8" s="1"/>
  <c r="E314" i="8" s="1"/>
  <c r="F286" i="8"/>
  <c r="F250" i="8"/>
  <c r="F249" i="8" s="1"/>
  <c r="E17" i="8"/>
  <c r="E16" i="8" s="1"/>
  <c r="E50" i="8"/>
  <c r="E49" i="8" s="1"/>
  <c r="E48" i="8" s="1"/>
  <c r="F224" i="8"/>
  <c r="E224" i="8"/>
  <c r="E145" i="8"/>
  <c r="E191" i="8"/>
  <c r="E190" i="8" s="1"/>
  <c r="F191" i="8"/>
  <c r="F190" i="8" s="1"/>
  <c r="E250" i="8"/>
  <c r="E249" i="8" s="1"/>
  <c r="E34" i="8"/>
  <c r="E33" i="8" s="1"/>
  <c r="E286" i="8"/>
  <c r="F34" i="8"/>
  <c r="F33" i="8" s="1"/>
  <c r="E204" i="8"/>
  <c r="F145" i="8"/>
  <c r="F204" i="8"/>
  <c r="B33" i="13"/>
  <c r="D33" i="13"/>
  <c r="F37" i="1"/>
  <c r="G37" i="1"/>
  <c r="E15" i="8" l="1"/>
  <c r="F15" i="8"/>
  <c r="E189" i="8"/>
  <c r="F189" i="8"/>
  <c r="D109" i="2"/>
  <c r="E109" i="2"/>
  <c r="F109" i="2"/>
  <c r="F106" i="2" s="1"/>
  <c r="F105" i="2" s="1"/>
  <c r="D107" i="2"/>
  <c r="E107" i="2"/>
  <c r="F107" i="2"/>
  <c r="D103" i="2"/>
  <c r="D102" i="2" s="1"/>
  <c r="E103" i="2"/>
  <c r="E102" i="2" s="1"/>
  <c r="F103" i="2"/>
  <c r="F102" i="2"/>
  <c r="D97" i="2"/>
  <c r="E97" i="2"/>
  <c r="F97" i="2"/>
  <c r="D94" i="2"/>
  <c r="D93" i="2" s="1"/>
  <c r="E94" i="2"/>
  <c r="E93" i="2" s="1"/>
  <c r="F94" i="2"/>
  <c r="F93" i="2" s="1"/>
  <c r="D87" i="2"/>
  <c r="E87" i="2"/>
  <c r="F87" i="2"/>
  <c r="D75" i="2"/>
  <c r="E75" i="2"/>
  <c r="F75" i="2"/>
  <c r="D60" i="2"/>
  <c r="E60" i="2"/>
  <c r="F60" i="2"/>
  <c r="D57" i="2"/>
  <c r="E57" i="2"/>
  <c r="F57" i="2"/>
  <c r="D38" i="2"/>
  <c r="D37" i="2" s="1"/>
  <c r="D36" i="2" s="1"/>
  <c r="E38" i="2"/>
  <c r="E37" i="2" s="1"/>
  <c r="E36" i="2" s="1"/>
  <c r="F38" i="2"/>
  <c r="F37" i="2" s="1"/>
  <c r="F36" i="2" s="1"/>
  <c r="D34" i="2"/>
  <c r="D33" i="2" s="1"/>
  <c r="D32" i="2" s="1"/>
  <c r="E34" i="2"/>
  <c r="E33" i="2" s="1"/>
  <c r="E32" i="2" s="1"/>
  <c r="F34" i="2"/>
  <c r="F33" i="2" s="1"/>
  <c r="F32" i="2" s="1"/>
  <c r="D28" i="2"/>
  <c r="E28" i="2"/>
  <c r="F28" i="2"/>
  <c r="D22" i="2"/>
  <c r="E22" i="2"/>
  <c r="F22" i="2"/>
  <c r="D19" i="2"/>
  <c r="D18" i="2" s="1"/>
  <c r="E19" i="2"/>
  <c r="E18" i="2" s="1"/>
  <c r="F19" i="2"/>
  <c r="F18" i="2" s="1"/>
  <c r="D16" i="2"/>
  <c r="D15" i="2" s="1"/>
  <c r="E16" i="2"/>
  <c r="E15" i="2" s="1"/>
  <c r="F16" i="2"/>
  <c r="F15" i="2" s="1"/>
  <c r="D11" i="2"/>
  <c r="D10" i="2" s="1"/>
  <c r="F11" i="1"/>
  <c r="G11" i="1"/>
  <c r="H11" i="1"/>
  <c r="F8" i="1"/>
  <c r="G8" i="1"/>
  <c r="H8" i="1"/>
  <c r="F14" i="8" l="1"/>
  <c r="F13" i="8" s="1"/>
  <c r="F6" i="8" s="1"/>
  <c r="E14" i="8"/>
  <c r="E13" i="8" s="1"/>
  <c r="E6" i="8" s="1"/>
  <c r="D59" i="2"/>
  <c r="G14" i="1"/>
  <c r="G29" i="1" s="1"/>
  <c r="F47" i="2"/>
  <c r="F21" i="2"/>
  <c r="F9" i="2" s="1"/>
  <c r="F41" i="2" s="1"/>
  <c r="E21" i="2"/>
  <c r="D21" i="2"/>
  <c r="D9" i="2" s="1"/>
  <c r="D41" i="2" s="1"/>
  <c r="F59" i="2"/>
  <c r="F46" i="2" s="1"/>
  <c r="F111" i="2" s="1"/>
  <c r="F14" i="1"/>
  <c r="F29" i="1" s="1"/>
  <c r="H14" i="1"/>
  <c r="H29" i="1" s="1"/>
  <c r="D106" i="2"/>
  <c r="D105" i="2" s="1"/>
  <c r="E106" i="2"/>
  <c r="E105" i="2" s="1"/>
  <c r="E59" i="2"/>
  <c r="E47" i="2"/>
  <c r="D47" i="2"/>
  <c r="G302" i="8"/>
  <c r="G296" i="8" s="1"/>
  <c r="G287" i="8" s="1"/>
  <c r="G280" i="8"/>
  <c r="G279" i="8" s="1"/>
  <c r="G196" i="8"/>
  <c r="G37" i="8"/>
  <c r="E9" i="2" l="1"/>
  <c r="E41" i="2" s="1"/>
  <c r="D46" i="2"/>
  <c r="D111" i="2" s="1"/>
  <c r="E46" i="2"/>
  <c r="E111" i="2" s="1"/>
  <c r="G187" i="8" l="1"/>
  <c r="G185" i="8"/>
  <c r="G184" i="8" l="1"/>
  <c r="H34" i="1"/>
  <c r="H37" i="1" s="1"/>
  <c r="G236" i="8"/>
  <c r="G207" i="8"/>
  <c r="G58" i="8" l="1"/>
  <c r="G194" i="8"/>
  <c r="G178" i="8"/>
  <c r="G177" i="8" s="1"/>
  <c r="G173" i="8"/>
  <c r="G163" i="8"/>
  <c r="G150" i="8"/>
  <c r="G323" i="8"/>
  <c r="G322" i="8" s="1"/>
  <c r="G321" i="8" s="1"/>
  <c r="G319" i="8"/>
  <c r="G284" i="8"/>
  <c r="G283" i="8" s="1"/>
  <c r="G282" i="8" s="1"/>
  <c r="G277" i="8"/>
  <c r="G276" i="8" s="1"/>
  <c r="G243" i="8"/>
  <c r="G316" i="8" l="1"/>
  <c r="G315" i="8" s="1"/>
  <c r="G314" i="8" s="1"/>
  <c r="G193" i="8"/>
  <c r="G192" i="8" s="1"/>
  <c r="G149" i="8"/>
  <c r="G148" i="8" s="1"/>
  <c r="G147" i="8" s="1"/>
  <c r="G146" i="8" s="1"/>
  <c r="G222" i="8"/>
  <c r="G220" i="8"/>
  <c r="G214" i="8"/>
  <c r="G106" i="8"/>
  <c r="G105" i="8" s="1"/>
  <c r="G91" i="8"/>
  <c r="G59" i="8"/>
  <c r="G74" i="8"/>
  <c r="G52" i="8"/>
  <c r="G54" i="8"/>
  <c r="G56" i="8"/>
  <c r="G65" i="8"/>
  <c r="G72" i="8"/>
  <c r="G82" i="8"/>
  <c r="G89" i="8"/>
  <c r="G99" i="8"/>
  <c r="G101" i="8"/>
  <c r="G103" i="8"/>
  <c r="G125" i="8"/>
  <c r="G124" i="8" s="1"/>
  <c r="G123" i="8" s="1"/>
  <c r="G122" i="8" s="1"/>
  <c r="G121" i="8" s="1"/>
  <c r="G131" i="8"/>
  <c r="G130" i="8" s="1"/>
  <c r="G129" i="8" s="1"/>
  <c r="G128" i="8" s="1"/>
  <c r="G127" i="8" s="1"/>
  <c r="G137" i="8"/>
  <c r="G136" i="8" s="1"/>
  <c r="G135" i="8" s="1"/>
  <c r="G134" i="8" s="1"/>
  <c r="G133" i="8" s="1"/>
  <c r="G143" i="8"/>
  <c r="G142" i="8" s="1"/>
  <c r="G141" i="8" s="1"/>
  <c r="G140" i="8" s="1"/>
  <c r="G139" i="8" s="1"/>
  <c r="G25" i="8"/>
  <c r="G20" i="8"/>
  <c r="G183" i="8"/>
  <c r="G191" i="8" l="1"/>
  <c r="G190" i="8" s="1"/>
  <c r="G219" i="8"/>
  <c r="G218" i="8" s="1"/>
  <c r="G36" i="8"/>
  <c r="G35" i="8" s="1"/>
  <c r="G98" i="8"/>
  <c r="G64" i="8"/>
  <c r="G63" i="8" s="1"/>
  <c r="G62" i="8" s="1"/>
  <c r="G61" i="8" s="1"/>
  <c r="G51" i="8"/>
  <c r="G81" i="8"/>
  <c r="G27" i="8"/>
  <c r="G19" i="8" s="1"/>
  <c r="G18" i="8" l="1"/>
  <c r="G17" i="8" s="1"/>
  <c r="G16" i="8" s="1"/>
  <c r="G34" i="8"/>
  <c r="G33" i="8" s="1"/>
  <c r="G97" i="8"/>
  <c r="G96" i="8" s="1"/>
  <c r="G95" i="8" s="1"/>
  <c r="G80" i="8"/>
  <c r="G79" i="8" s="1"/>
  <c r="G78" i="8" s="1"/>
  <c r="G50" i="8"/>
  <c r="G49" i="8" s="1"/>
  <c r="G48" i="8" s="1"/>
  <c r="G15" i="8" l="1"/>
  <c r="G209" i="8" l="1"/>
  <c r="G216" i="8"/>
  <c r="G206" i="8" l="1"/>
  <c r="G205" i="8" l="1"/>
  <c r="G204" i="8" s="1"/>
  <c r="G311" i="8" l="1"/>
  <c r="G310" i="8" s="1"/>
  <c r="G261" i="8"/>
  <c r="G227" i="8"/>
  <c r="G226" i="8" s="1"/>
  <c r="G182" i="8" l="1"/>
  <c r="G181" i="8" s="1"/>
  <c r="G145" i="8" s="1"/>
  <c r="G286" i="8"/>
  <c r="G225" i="8"/>
  <c r="G224" i="8" s="1"/>
  <c r="G251" i="8"/>
  <c r="G250" i="8" s="1"/>
  <c r="G249" i="8" s="1"/>
  <c r="G189" i="8" l="1"/>
  <c r="G14" i="8" s="1"/>
  <c r="G13" i="8" s="1"/>
  <c r="G10" i="8" l="1"/>
  <c r="G9" i="8" s="1"/>
  <c r="G8" i="8" s="1"/>
  <c r="G7" i="8" s="1"/>
  <c r="G6" i="8" s="1"/>
  <c r="G11" i="8"/>
</calcChain>
</file>

<file path=xl/sharedStrings.xml><?xml version="1.0" encoding="utf-8"?>
<sst xmlns="http://schemas.openxmlformats.org/spreadsheetml/2006/main" count="596" uniqueCount="279">
  <si>
    <t>PRIHODI UKUPNO</t>
  </si>
  <si>
    <t>PRIHODI POSLOVANJA</t>
  </si>
  <si>
    <t>PRIHODI OD PRODAJE NEFINANCIJSKE IMOVINE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</si>
  <si>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</si>
  <si>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</si>
  <si>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</si>
  <si>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</si>
  <si>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</si>
  <si>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</si>
  <si>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</si>
  <si>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</si>
  <si>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</si>
  <si>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</si>
  <si>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</si>
  <si>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</si>
  <si>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</si>
  <si>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</si>
  <si>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</si>
  <si>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</si>
  <si>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</si>
  <si>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</si>
  <si>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</si>
  <si>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</si>
  <si>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</si>
  <si>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</si>
  <si>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</si>
  <si>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</si>
  <si>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</si>
  <si>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</si>
  <si>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</si>
  <si>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</si>
  <si>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</si>
  <si>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</si>
  <si>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</si>
  <si>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</si>
  <si>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</si>
  <si>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</si>
  <si>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</si>
  <si>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</si>
  <si>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</si>
  <si>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</si>
  <si>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</si>
  <si>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</si>
  <si>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</si>
  <si>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</si>
  <si>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</si>
  <si>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</si>
  <si>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</si>
  <si>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</si>
  <si>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</si>
  <si>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</si>
  <si>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</si>
  <si>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</si>
  <si>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</si>
  <si>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</si>
  <si>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</si>
  <si>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</si>
  <si>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</si>
  <si>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</si>
  <si>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</si>
  <si>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</si>
  <si>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</si>
  <si>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</si>
  <si>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</si>
  <si>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</si>
  <si>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</si>
  <si>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</si>
  <si>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</si>
  <si>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</si>
  <si>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</si>
  <si>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</si>
  <si>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</si>
  <si>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</si>
  <si>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</si>
  <si>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</si>
  <si>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</si>
  <si>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</si>
  <si>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</si>
  <si>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</si>
  <si>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</si>
  <si>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</si>
  <si>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</si>
  <si>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</si>
  <si>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</si>
  <si>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</si>
  <si>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</si>
  <si>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SVEUKUPNO</t>
  </si>
  <si>
    <t>Izvor financiranja 1.1.</t>
  </si>
  <si>
    <t>Sitni inventar i auto gume</t>
  </si>
  <si>
    <t>Službena, radna i zaštitna odjeća i obuća</t>
  </si>
  <si>
    <t>Usluge telefona, pošte i prijevoza</t>
  </si>
  <si>
    <t>Premije osiguranja</t>
  </si>
  <si>
    <t>Materijal i dijelovi za tekuće i investicijsko održavanje</t>
  </si>
  <si>
    <t>Plaće (Bruto)</t>
  </si>
  <si>
    <t>Naknade za prijevoz, za rad na terenu i odvojeni život</t>
  </si>
  <si>
    <t>PROGRAM 1003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</si>
  <si>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</si>
  <si>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</si>
  <si>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</si>
  <si>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</si>
  <si>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</si>
  <si>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</si>
  <si>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</si>
  <si>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</si>
  <si>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</si>
  <si>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</si>
  <si>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</si>
  <si>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09 Obrazovanje</t>
  </si>
  <si>
    <t>091 Predškolsko i osnovno obrazovanje</t>
  </si>
  <si>
    <t>0912 Osnovno obrazovanje</t>
  </si>
  <si>
    <t xml:space="preserve">VLASTITI PRIHODI </t>
  </si>
  <si>
    <t>098 Usluge obrazovanja koje nisu drugdje svrstane</t>
  </si>
  <si>
    <t>0980 Usluge obrazovanja koje nisu drugdje svrstane</t>
  </si>
  <si>
    <t>PROGRAM 1000</t>
  </si>
  <si>
    <t>OSNOVNO OBRAZOVANJE - ZAKONSKI STANDARDI</t>
  </si>
  <si>
    <t>Aktivnost A102000</t>
  </si>
  <si>
    <t>Redovni poslovi ustanova osnovnog obrazovanja</t>
  </si>
  <si>
    <t>OPĆI PRIHODI I PRIMICI-decentralizacija</t>
  </si>
  <si>
    <t>Izvor financiranja 1.3.</t>
  </si>
  <si>
    <t>Ostali mat.za potrebe redovi. poslo.</t>
  </si>
  <si>
    <t>Električna energija</t>
  </si>
  <si>
    <t>Plin</t>
  </si>
  <si>
    <t>Gorivo</t>
  </si>
  <si>
    <t>FINANCIJSKI PLAN PRORAČUNSKOG KORISNIKA JEDINICE LOKALNE I PODRUČNE (REGIONALNE) SAMOUPRAVE 
ZA 2023. I PROJEKCIJA ZA 2024. I 2025. GODINU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</si>
  <si>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</si>
  <si>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</si>
  <si>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</si>
  <si>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</si>
  <si>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</si>
  <si>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</si>
  <si>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</si>
  <si>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</si>
  <si>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</si>
  <si>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</si>
  <si>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</si>
  <si>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</si>
  <si>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</si>
  <si>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</si>
  <si>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Aktivnost T103000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</si>
  <si>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</si>
  <si>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</si>
  <si>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</si>
  <si>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</si>
  <si>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>Aktivnost A102001</t>
  </si>
  <si>
    <t>Financiranje - ostali rashodi OŠ</t>
  </si>
  <si>
    <t>Izvor financiranja 2.1.</t>
  </si>
  <si>
    <t xml:space="preserve">Sitni inventar  </t>
  </si>
  <si>
    <t>Rashodi za sl.putovanja</t>
  </si>
  <si>
    <t>Dopunski nastavni i vannastavni program škola i obrazovnih instit.</t>
  </si>
  <si>
    <t>Ostale usluge za komunikaciju i prijevoz</t>
  </si>
  <si>
    <t>Aktivnost A103000</t>
  </si>
  <si>
    <t>Dopunska sred. za materijalne rashode i opremu škola</t>
  </si>
  <si>
    <t>Ostale usluge tekućeg i investicijskog održavanja</t>
  </si>
  <si>
    <t>Aktivnost T103020</t>
  </si>
  <si>
    <t>Izvor financiranja 5.7.</t>
  </si>
  <si>
    <t>POMOĆI MINISTARSTVA - prijenos EU</t>
  </si>
  <si>
    <t>Projekt Baltazar 6</t>
  </si>
  <si>
    <t>Projekt Baltazar 7</t>
  </si>
  <si>
    <t>Aktivnost T103021</t>
  </si>
  <si>
    <t>Projekt Baltazar 8</t>
  </si>
  <si>
    <t>Aktivnost T103023</t>
  </si>
  <si>
    <t>Projekt Baltazar 9</t>
  </si>
  <si>
    <t>Aktivnost T103024</t>
  </si>
  <si>
    <t>Projekt Zalogajček 7</t>
  </si>
  <si>
    <t>Aktivnost T103025</t>
  </si>
  <si>
    <t>Projekt Zalogajček 8</t>
  </si>
  <si>
    <t>Aktivnost T103028</t>
  </si>
  <si>
    <t>Projekt Školska shema 5</t>
  </si>
  <si>
    <t>Aktivnost T103029</t>
  </si>
  <si>
    <t>Projekt Školska shema 6</t>
  </si>
  <si>
    <t>Izvor financiranja 3.1.</t>
  </si>
  <si>
    <t>Sitni inventar</t>
  </si>
  <si>
    <t>Izvor financiranja 4.3.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</si>
  <si>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</si>
  <si>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</si>
  <si>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</si>
  <si>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</si>
  <si>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</si>
  <si>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</si>
  <si>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</si>
  <si>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>POMOĆI - MINISTARSTVO</t>
  </si>
  <si>
    <t xml:space="preserve">PRIHODI ZA POSEBNE NAMJENE </t>
  </si>
  <si>
    <t>Naknade građanima i kućanstvima u naravi-radni udžbenici</t>
  </si>
  <si>
    <t>Izvor financiranja 5.4.</t>
  </si>
  <si>
    <t>POMOĆI - JLS</t>
  </si>
  <si>
    <t>Izvor financiranja 7.1.</t>
  </si>
  <si>
    <t>Prihodi od prodaje nefinancijske imovine</t>
  </si>
  <si>
    <t>Prihodi od prodaje građevinskog objekta</t>
  </si>
  <si>
    <t>Prihod od prodaje stanova u društvenom vlasništvu</t>
  </si>
  <si>
    <t>Materijal za potr.redov.poslovanja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</si>
  <si>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</si>
  <si>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</si>
  <si>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</si>
  <si>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</si>
  <si>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</si>
  <si>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</si>
  <si>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</si>
  <si>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</si>
  <si>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</si>
  <si>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</si>
  <si>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</si>
  <si>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</si>
  <si>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1.1. Opći prihodi i primici - izvorna</t>
  </si>
  <si>
    <t>1.9. Preneseni višak općih prihoda i pr.-izvorna</t>
  </si>
  <si>
    <t>1.2. Opći prihodi i primici - decentralizacija</t>
  </si>
  <si>
    <t>2.1. Donacije</t>
  </si>
  <si>
    <t>3.1. Vlastiti prihodi</t>
  </si>
  <si>
    <t>3.9.Preneseni višak vlastitih prihoda</t>
  </si>
  <si>
    <t>POSEBNE NEMJENE</t>
  </si>
  <si>
    <t>4.3.Prihodi za posebne namjene</t>
  </si>
  <si>
    <t>4.9.Preneseni višak prihoda za posebne namjene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</si>
  <si>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</si>
  <si>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</si>
  <si>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</si>
  <si>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</si>
  <si>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</si>
  <si>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7.9.Preneseni višak prihoda od prodaje nefi.imovine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</si>
  <si>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</si>
  <si>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</si>
  <si>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</si>
  <si>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</si>
  <si>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</si>
  <si>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Proračun za 2024.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</si>
  <si>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</si>
  <si>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</si>
  <si>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</si>
  <si>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</si>
  <si>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</si>
  <si>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</si>
  <si>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</si>
  <si>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</si>
  <si>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>RASHODI POSLOVANJA PREMA EKONOMSKOJ KLASIFIKACIJI</t>
  </si>
  <si>
    <t>1. OPĆI PRIHODI I PRIMICI</t>
  </si>
  <si>
    <t>PRIHODI POSLOVANJA PREMA IZVORIMA FINANCIRANJA</t>
  </si>
  <si>
    <t>A. RAČUN PRIHODA I RASHODA</t>
  </si>
  <si>
    <t>RASHODI POSLOVANJA PREMA IZVORIMA FINANCIRANJA</t>
  </si>
  <si>
    <t>RASHODII UKUPNO</t>
  </si>
  <si>
    <t>3. VLASTITI PRIHODI</t>
  </si>
  <si>
    <t>RAZDJEL 006</t>
  </si>
  <si>
    <t>GLAVA 00620</t>
  </si>
  <si>
    <t>OBRAZOVANJE</t>
  </si>
  <si>
    <t>Zdravstveni pregledi</t>
  </si>
  <si>
    <t>Sudske pristojbe</t>
  </si>
  <si>
    <t>Usl.tek.i inv.održavanja</t>
  </si>
  <si>
    <t>OPĆI PRIHODI I PRIMICI-
E-Tehničar, održavanje, oprema</t>
  </si>
  <si>
    <t>Projekt Baltazar 10</t>
  </si>
  <si>
    <t>4,9.Preneseni manjak prihoda za posebne namjene</t>
  </si>
  <si>
    <t>5.9.Preneseni manjak prihoda pomoći</t>
  </si>
  <si>
    <t>5.9.Preneseni višak prihoda pomoći JLS</t>
  </si>
  <si>
    <t>Kapitalne donacije</t>
  </si>
  <si>
    <t>II Rebalans za 2024.</t>
  </si>
  <si>
    <t>10 Socijalna srkb</t>
  </si>
  <si>
    <t>109 Aktivnosti socijalne zaštote koje nisu drugdje svrstane</t>
  </si>
  <si>
    <t>1090 Aktivnosti socijalne zaštote koje nisu drugdje svrstane</t>
  </si>
  <si>
    <t>II REBALANS FINANCIJSKOG PLANA OŠ KONJŠČNA , KONJŠČINA ZA 2024. GODINU</t>
  </si>
  <si>
    <t>Tekuće pomoći PK iz proračuna koji im nije nadležan</t>
  </si>
  <si>
    <t>Prihodi iz nadležnog proračuna za nabavu nefinan.imovine</t>
  </si>
  <si>
    <t>Prekovremeni rad</t>
  </si>
  <si>
    <t>Posebni uvjeti</t>
  </si>
  <si>
    <t>Nagrade/uskrsnica</t>
  </si>
  <si>
    <t>Otpremnine i pomoći</t>
  </si>
  <si>
    <t>Božićnica/dar djeci</t>
  </si>
  <si>
    <t>Regres</t>
  </si>
  <si>
    <t>Pomoć osobama s invaliditetom</t>
  </si>
  <si>
    <t>Ostale naknade iz proračuna u novcu</t>
  </si>
  <si>
    <t>RAZDJEL 005</t>
  </si>
  <si>
    <t>UO ZA ZDRAVSTVO, SOC.POLITIKU,BRANITELJE, CIVILNO DRUŠTVO I MLADE</t>
  </si>
  <si>
    <t>SVEUKUPNI RASHODI</t>
  </si>
  <si>
    <t>GLAVA 00530</t>
  </si>
  <si>
    <t>SOCIJALNA SKRB</t>
  </si>
  <si>
    <t>PROGRAM 1001</t>
  </si>
  <si>
    <t>SOCIJALNA ZAŠTITA - IZNAD STANDARDA</t>
  </si>
  <si>
    <t>Pomoć obiteljima i samcima</t>
  </si>
  <si>
    <t>OPĆI PRIHODI I PRIMICI-dječji participativni proračun</t>
  </si>
  <si>
    <t>UO ZA OBRAZOVANJE, KULTURU, ŠPORT I TEHNI.KULTURU</t>
  </si>
  <si>
    <t>Aktivnost T103027</t>
  </si>
  <si>
    <t>Ostale intelektualne usluge-eTehničar</t>
  </si>
  <si>
    <t xml:space="preserve">Naknade građanima  </t>
  </si>
  <si>
    <t>Pomoći osobama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</si>
</sst>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0" borderId="3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6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4" fontId="19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22" fillId="7" borderId="3" xfId="0" applyNumberFormat="1" applyFont="1" applyFill="1" applyBorder="1" applyAlignment="1" applyProtection="1">
      <alignment horizontal="left" vertical="center" wrapText="1"/>
    </xf>
    <xf numFmtId="4" fontId="22" fillId="7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3" fillId="0" borderId="0" xfId="0" applyFont="1"/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7" fillId="4" borderId="3" xfId="0" applyNumberFormat="1" applyFont="1" applyFill="1" applyBorder="1" applyAlignment="1" applyProtection="1">
      <alignment horizontal="center" vertical="center" wrapText="1"/>
    </xf>
    <xf numFmtId="0" fontId="17" fillId="4" borderId="4" xfId="0" applyNumberFormat="1" applyFont="1" applyFill="1" applyBorder="1" applyAlignment="1" applyProtection="1">
      <alignment horizontal="center" vertical="center" wrapText="1"/>
    </xf>
    <xf numFmtId="0" fontId="26" fillId="3" borderId="3" xfId="0" applyNumberFormat="1" applyFont="1" applyFill="1" applyBorder="1" applyAlignment="1" applyProtection="1">
      <alignment horizontal="left" vertical="center" wrapText="1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164" fontId="27" fillId="3" borderId="4" xfId="0" applyNumberFormat="1" applyFont="1" applyFill="1" applyBorder="1" applyAlignment="1" applyProtection="1">
      <alignment horizontal="right" wrapText="1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164" fontId="26" fillId="2" borderId="4" xfId="0" applyNumberFormat="1" applyFont="1" applyFill="1" applyBorder="1" applyAlignment="1" applyProtection="1">
      <alignment horizontal="right" wrapText="1"/>
    </xf>
    <xf numFmtId="0" fontId="28" fillId="2" borderId="3" xfId="0" applyNumberFormat="1" applyFont="1" applyFill="1" applyBorder="1" applyAlignment="1" applyProtection="1">
      <alignment horizontal="left" vertical="center" wrapText="1"/>
    </xf>
    <xf numFmtId="164" fontId="18" fillId="2" borderId="3" xfId="0" applyNumberFormat="1" applyFont="1" applyFill="1" applyBorder="1" applyAlignment="1">
      <alignment horizontal="right" wrapText="1"/>
    </xf>
    <xf numFmtId="164" fontId="28" fillId="2" borderId="4" xfId="0" applyNumberFormat="1" applyFont="1" applyFill="1" applyBorder="1" applyAlignment="1" applyProtection="1">
      <alignment horizontal="right"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164" fontId="26" fillId="2" borderId="4" xfId="0" quotePrefix="1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 vertical="center"/>
    </xf>
    <xf numFmtId="164" fontId="28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/>
    </xf>
    <xf numFmtId="0" fontId="28" fillId="2" borderId="3" xfId="0" applyNumberFormat="1" applyFont="1" applyFill="1" applyBorder="1" applyAlignment="1" applyProtection="1">
      <alignment horizontal="left" vertical="center"/>
    </xf>
    <xf numFmtId="0" fontId="28" fillId="2" borderId="3" xfId="0" applyNumberFormat="1" applyFont="1" applyFill="1" applyBorder="1" applyAlignment="1" applyProtection="1">
      <alignment vertical="center" wrapText="1"/>
    </xf>
    <xf numFmtId="0" fontId="26" fillId="3" borderId="3" xfId="0" applyNumberFormat="1" applyFont="1" applyFill="1" applyBorder="1" applyAlignment="1" applyProtection="1">
      <alignment vertical="center" wrapText="1"/>
    </xf>
    <xf numFmtId="0" fontId="26" fillId="6" borderId="3" xfId="0" applyFont="1" applyFill="1" applyBorder="1"/>
    <xf numFmtId="0" fontId="27" fillId="6" borderId="3" xfId="0" applyNumberFormat="1" applyFont="1" applyFill="1" applyBorder="1" applyAlignment="1" applyProtection="1">
      <alignment vertical="center" wrapText="1"/>
    </xf>
    <xf numFmtId="4" fontId="26" fillId="6" borderId="3" xfId="0" applyNumberFormat="1" applyFont="1" applyFill="1" applyBorder="1" applyAlignment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4" fontId="27" fillId="2" borderId="4" xfId="0" applyNumberFormat="1" applyFont="1" applyFill="1" applyBorder="1" applyAlignment="1" applyProtection="1">
      <alignment horizontal="right" wrapText="1"/>
    </xf>
    <xf numFmtId="4" fontId="26" fillId="2" borderId="4" xfId="0" applyNumberFormat="1" applyFont="1" applyFill="1" applyBorder="1" applyAlignment="1" applyProtection="1">
      <alignment horizontal="right" wrapText="1"/>
    </xf>
    <xf numFmtId="4" fontId="18" fillId="2" borderId="3" xfId="0" applyNumberFormat="1" applyFont="1" applyFill="1" applyBorder="1" applyAlignment="1">
      <alignment horizontal="right"/>
    </xf>
    <xf numFmtId="4" fontId="27" fillId="2" borderId="4" xfId="0" quotePrefix="1" applyNumberFormat="1" applyFont="1" applyFill="1" applyBorder="1" applyAlignment="1">
      <alignment horizontal="right" wrapText="1"/>
    </xf>
    <xf numFmtId="4" fontId="26" fillId="2" borderId="4" xfId="0" quotePrefix="1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/>
    </xf>
    <xf numFmtId="0" fontId="28" fillId="2" borderId="3" xfId="0" quotePrefix="1" applyFont="1" applyFill="1" applyBorder="1" applyAlignment="1">
      <alignment horizontal="left" wrapText="1"/>
    </xf>
    <xf numFmtId="0" fontId="28" fillId="2" borderId="3" xfId="0" quotePrefix="1" applyFont="1" applyFill="1" applyBorder="1" applyAlignment="1">
      <alignment horizontal="left" vertical="center" wrapText="1"/>
    </xf>
    <xf numFmtId="4" fontId="28" fillId="2" borderId="4" xfId="0" quotePrefix="1" applyNumberFormat="1" applyFont="1" applyFill="1" applyBorder="1" applyAlignment="1">
      <alignment horizontal="right" wrapText="1"/>
    </xf>
    <xf numFmtId="4" fontId="20" fillId="0" borderId="3" xfId="0" applyNumberFormat="1" applyFont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6" fillId="2" borderId="3" xfId="0" applyNumberFormat="1" applyFont="1" applyFill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vertical="center" wrapText="1"/>
    </xf>
    <xf numFmtId="4" fontId="17" fillId="3" borderId="4" xfId="0" applyNumberFormat="1" applyFont="1" applyFill="1" applyBorder="1" applyAlignment="1">
      <alignment horizontal="right"/>
    </xf>
    <xf numFmtId="0" fontId="26" fillId="3" borderId="3" xfId="0" applyFont="1" applyFill="1" applyBorder="1" applyAlignment="1">
      <alignment horizontal="left" vertical="center"/>
    </xf>
    <xf numFmtId="0" fontId="26" fillId="3" borderId="3" xfId="0" applyNumberFormat="1" applyFont="1" applyFill="1" applyBorder="1" applyAlignment="1" applyProtection="1">
      <alignment horizontal="left" vertical="center"/>
    </xf>
    <xf numFmtId="4" fontId="26" fillId="3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30" fillId="4" borderId="3" xfId="0" applyNumberFormat="1" applyFont="1" applyFill="1" applyBorder="1" applyAlignment="1" applyProtection="1">
      <alignment horizontal="center" vertical="center" wrapText="1"/>
    </xf>
    <xf numFmtId="4" fontId="18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0" fillId="4" borderId="4" xfId="0" applyNumberFormat="1" applyFont="1" applyFill="1" applyBorder="1" applyAlignment="1" applyProtection="1">
      <alignment horizontal="center" vertical="center" wrapText="1"/>
    </xf>
    <xf numFmtId="4" fontId="17" fillId="2" borderId="4" xfId="0" applyNumberFormat="1" applyFont="1" applyFill="1" applyBorder="1" applyAlignment="1">
      <alignment horizontal="right"/>
    </xf>
    <xf numFmtId="4" fontId="29" fillId="2" borderId="4" xfId="0" applyNumberFormat="1" applyFont="1" applyFill="1" applyBorder="1" applyAlignment="1">
      <alignment horizontal="right"/>
    </xf>
    <xf numFmtId="0" fontId="31" fillId="0" borderId="0" xfId="0" applyFont="1"/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3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 wrapText="1"/>
    </xf>
    <xf numFmtId="0" fontId="34" fillId="2" borderId="3" xfId="0" quotePrefix="1" applyFont="1" applyFill="1" applyBorder="1" applyAlignment="1">
      <alignment vertical="center" wrapText="1"/>
    </xf>
    <xf numFmtId="4" fontId="19" fillId="0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34" fillId="2" borderId="3" xfId="0" applyFont="1" applyFill="1" applyBorder="1" applyAlignment="1">
      <alignment horizontal="left" vertical="center" wrapText="1"/>
    </xf>
    <xf numFmtId="4" fontId="36" fillId="0" borderId="3" xfId="0" applyNumberFormat="1" applyFont="1" applyFill="1" applyBorder="1" applyAlignment="1">
      <alignment horizontal="right" wrapText="1"/>
    </xf>
    <xf numFmtId="4" fontId="38" fillId="0" borderId="3" xfId="0" applyNumberFormat="1" applyFont="1" applyBorder="1"/>
    <xf numFmtId="0" fontId="35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4" fontId="39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3" fontId="10" fillId="3" borderId="3" xfId="0" quotePrefix="1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40" fillId="8" borderId="3" xfId="0" applyNumberFormat="1" applyFont="1" applyFill="1" applyBorder="1"/>
    <xf numFmtId="0" fontId="26" fillId="0" borderId="0" xfId="0" applyFont="1" applyFill="1" applyBorder="1"/>
    <xf numFmtId="0" fontId="27" fillId="0" borderId="0" xfId="0" applyNumberFormat="1" applyFont="1" applyFill="1" applyBorder="1" applyAlignment="1" applyProtection="1">
      <alignment vertical="center" wrapText="1"/>
    </xf>
    <xf numFmtId="4" fontId="26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37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4" fontId="7" fillId="9" borderId="4" xfId="0" applyNumberFormat="1" applyFont="1" applyFill="1" applyBorder="1" applyAlignment="1">
      <alignment horizontal="right"/>
    </xf>
    <xf numFmtId="4" fontId="24" fillId="11" borderId="4" xfId="0" applyNumberFormat="1" applyFont="1" applyFill="1" applyBorder="1" applyAlignment="1" applyProtection="1">
      <alignment horizontal="right" wrapText="1"/>
    </xf>
    <xf numFmtId="4" fontId="24" fillId="12" borderId="4" xfId="0" applyNumberFormat="1" applyFont="1" applyFill="1" applyBorder="1" applyAlignment="1" applyProtection="1">
      <alignment horizontal="right" wrapText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>
      <alignment horizontal="right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164" fontId="18" fillId="0" borderId="3" xfId="0" applyNumberFormat="1" applyFont="1" applyFill="1" applyBorder="1" applyAlignment="1">
      <alignment horizontal="right" wrapText="1"/>
    </xf>
    <xf numFmtId="164" fontId="18" fillId="0" borderId="4" xfId="0" applyNumberFormat="1" applyFont="1" applyFill="1" applyBorder="1" applyAlignment="1">
      <alignment horizontal="right" wrapText="1"/>
    </xf>
    <xf numFmtId="164" fontId="18" fillId="0" borderId="3" xfId="0" applyNumberFormat="1" applyFont="1" applyFill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4" fillId="11" borderId="4" xfId="0" applyNumberFormat="1" applyFont="1" applyFill="1" applyBorder="1" applyAlignment="1" applyProtection="1">
      <alignment horizontal="left" vertical="center" wrapText="1"/>
    </xf>
    <xf numFmtId="0" fontId="24" fillId="12" borderId="4" xfId="0" applyNumberFormat="1" applyFont="1" applyFill="1" applyBorder="1" applyAlignment="1" applyProtection="1">
      <alignment horizontal="left" vertical="center" wrapText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40" fillId="0" borderId="3" xfId="0" applyFont="1" applyBorder="1"/>
    <xf numFmtId="0" fontId="40" fillId="6" borderId="3" xfId="0" applyFont="1" applyFill="1" applyBorder="1"/>
    <xf numFmtId="4" fontId="28" fillId="2" borderId="4" xfId="0" applyNumberFormat="1" applyFont="1" applyFill="1" applyBorder="1" applyAlignment="1" applyProtection="1">
      <alignment horizontal="right" wrapText="1"/>
    </xf>
    <xf numFmtId="4" fontId="17" fillId="4" borderId="4" xfId="0" applyNumberFormat="1" applyFont="1" applyFill="1" applyBorder="1" applyAlignment="1" applyProtection="1">
      <alignment horizontal="righ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5" fillId="5" borderId="1" xfId="0" applyNumberFormat="1" applyFont="1" applyFill="1" applyBorder="1" applyAlignment="1" applyProtection="1">
      <alignment horizontal="left" vertical="center" wrapText="1"/>
    </xf>
    <xf numFmtId="0" fontId="25" fillId="5" borderId="2" xfId="0" applyNumberFormat="1" applyFont="1" applyFill="1" applyBorder="1" applyAlignment="1" applyProtection="1">
      <alignment horizontal="left" vertical="center" wrapText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7" fillId="10" borderId="1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4" fillId="12" borderId="1" xfId="0" applyNumberFormat="1" applyFont="1" applyFill="1" applyBorder="1" applyAlignment="1" applyProtection="1">
      <alignment horizontal="left" vertical="center" wrapText="1"/>
    </xf>
    <xf numFmtId="0" fontId="24" fillId="12" borderId="2" xfId="0" applyNumberFormat="1" applyFont="1" applyFill="1" applyBorder="1" applyAlignment="1" applyProtection="1">
      <alignment horizontal="left" vertical="center" wrapText="1"/>
    </xf>
    <xf numFmtId="0" fontId="24" fillId="12" borderId="4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4" fillId="11" borderId="1" xfId="0" applyNumberFormat="1" applyFont="1" applyFill="1" applyBorder="1" applyAlignment="1" applyProtection="1">
      <alignment horizontal="left" vertical="center" wrapText="1"/>
    </xf>
    <xf numFmtId="0" fontId="24" fillId="11" borderId="2" xfId="0" applyNumberFormat="1" applyFont="1" applyFill="1" applyBorder="1" applyAlignment="1" applyProtection="1">
      <alignment horizontal="left" vertical="center" wrapText="1"/>
    </xf>
    <xf numFmtId="0" fontId="24" fillId="11" borderId="4" xfId="0" applyNumberFormat="1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  <protection hidden="1"/>
    </xf>
    <xf numFmtId="0" fontId="12" fillId="4" borderId="2" xfId="0" applyFont="1" applyFill="1" applyBorder="1" applyAlignment="1" applyProtection="1">
      <alignment horizontal="left" vertical="center" wrapText="1"/>
      <protection hidden="1"/>
    </xf>
    <xf numFmtId="0" fontId="12" fillId="4" borderId="4" xfId="0" applyFont="1" applyFill="1" applyBorder="1" applyAlignment="1" applyProtection="1">
      <alignment horizontal="left" vertical="center" wrapText="1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Layout" topLeftCell="A11" zoomScaleNormal="100" workbookViewId="0">
      <selection activeCell="A2" sqref="A2"/>
    </sheetView>
  </sheetViews>
  <sheetFormatPr defaultRowHeight="14.4" x14ac:dyDescent="0.3"/>
  <cols>
    <col min="5" max="5" width="25.33203125" customWidth="1"/>
    <col min="6" max="8" width="16.6640625" customWidth="1"/>
  </cols>
  <sheetData>
    <row r="1" spans="1:8" ht="27" customHeight="1" x14ac:dyDescent="0.3">
      <c r="A1" s="195" t="s">
        <v>254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3">
      <c r="A2" s="4"/>
      <c r="B2" s="4"/>
      <c r="C2" s="4"/>
      <c r="D2" s="4"/>
      <c r="E2" s="4"/>
      <c r="F2" s="20"/>
      <c r="G2" s="20"/>
      <c r="H2" s="4"/>
    </row>
    <row r="3" spans="1:8" ht="15.6" x14ac:dyDescent="0.3">
      <c r="A3" s="195" t="s">
        <v>22</v>
      </c>
      <c r="B3" s="195"/>
      <c r="C3" s="195"/>
      <c r="D3" s="195"/>
      <c r="E3" s="195"/>
      <c r="F3" s="197"/>
      <c r="G3" s="197"/>
      <c r="H3" s="197"/>
    </row>
    <row r="4" spans="1:8" ht="17.399999999999999" x14ac:dyDescent="0.3">
      <c r="A4" s="4"/>
      <c r="B4" s="4"/>
      <c r="C4" s="4"/>
      <c r="D4" s="4"/>
      <c r="E4" s="4"/>
      <c r="F4" s="5"/>
      <c r="G4" s="5"/>
      <c r="H4" s="5"/>
    </row>
    <row r="5" spans="1:8" ht="18" customHeight="1" x14ac:dyDescent="0.3">
      <c r="A5" s="195" t="s">
        <v>26</v>
      </c>
      <c r="B5" s="196"/>
      <c r="C5" s="196"/>
      <c r="D5" s="196"/>
      <c r="E5" s="196"/>
      <c r="F5" s="196"/>
      <c r="G5" s="196"/>
      <c r="H5" s="196"/>
    </row>
    <row r="6" spans="1:8" ht="17.399999999999999" x14ac:dyDescent="0.3">
      <c r="A6" s="1"/>
      <c r="B6" s="2"/>
      <c r="C6" s="2"/>
      <c r="D6" s="2"/>
      <c r="E6" s="6"/>
      <c r="F6" s="7"/>
      <c r="G6" s="7"/>
      <c r="H6" s="26"/>
    </row>
    <row r="7" spans="1:8" ht="26.4" x14ac:dyDescent="0.3">
      <c r="A7" s="21"/>
      <c r="B7" s="22"/>
      <c r="C7" s="22"/>
      <c r="D7" s="23"/>
      <c r="E7" s="24"/>
      <c r="F7" s="16" t="s">
        <v>222</v>
      </c>
      <c r="G7" s="16" t="s">
        <v>250</v>
      </c>
      <c r="H7" s="16"/>
    </row>
    <row r="8" spans="1:8" x14ac:dyDescent="0.3">
      <c r="A8" s="198" t="s">
        <v>0</v>
      </c>
      <c r="B8" s="199"/>
      <c r="C8" s="199"/>
      <c r="D8" s="199"/>
      <c r="E8" s="200"/>
      <c r="F8" s="34">
        <f t="shared" ref="F8:H8" si="0">F9+F10</f>
        <v>1132879</v>
      </c>
      <c r="G8" s="34">
        <f t="shared" si="0"/>
        <v>1240500.1599999999</v>
      </c>
      <c r="H8" s="34">
        <f t="shared" si="0"/>
        <v>0</v>
      </c>
    </row>
    <row r="9" spans="1:8" x14ac:dyDescent="0.3">
      <c r="A9" s="201" t="s">
        <v>218</v>
      </c>
      <c r="B9" s="194"/>
      <c r="C9" s="194"/>
      <c r="D9" s="194"/>
      <c r="E9" s="202"/>
      <c r="F9" s="33">
        <v>1132619</v>
      </c>
      <c r="G9" s="33">
        <v>1240302.1599999999</v>
      </c>
      <c r="H9" s="33"/>
    </row>
    <row r="10" spans="1:8" x14ac:dyDescent="0.3">
      <c r="A10" s="203" t="s">
        <v>219</v>
      </c>
      <c r="B10" s="202"/>
      <c r="C10" s="202"/>
      <c r="D10" s="202"/>
      <c r="E10" s="202"/>
      <c r="F10" s="33">
        <v>260</v>
      </c>
      <c r="G10" s="33">
        <v>198</v>
      </c>
      <c r="H10" s="33"/>
    </row>
    <row r="11" spans="1:8" x14ac:dyDescent="0.3">
      <c r="A11" s="27" t="s">
        <v>3</v>
      </c>
      <c r="B11" s="28"/>
      <c r="C11" s="28"/>
      <c r="D11" s="28"/>
      <c r="E11" s="28"/>
      <c r="F11" s="34">
        <f t="shared" ref="F11:H11" si="1">F12+F13</f>
        <v>1139659</v>
      </c>
      <c r="G11" s="34">
        <f t="shared" si="1"/>
        <v>1238905.52</v>
      </c>
      <c r="H11" s="34">
        <f t="shared" si="1"/>
        <v>0</v>
      </c>
    </row>
    <row r="12" spans="1:8" x14ac:dyDescent="0.3">
      <c r="A12" s="193" t="s">
        <v>220</v>
      </c>
      <c r="B12" s="194"/>
      <c r="C12" s="194"/>
      <c r="D12" s="194"/>
      <c r="E12" s="194"/>
      <c r="F12" s="33">
        <v>1131949</v>
      </c>
      <c r="G12" s="33">
        <v>1232535.52</v>
      </c>
      <c r="H12" s="33"/>
    </row>
    <row r="13" spans="1:8" x14ac:dyDescent="0.3">
      <c r="A13" s="207" t="s">
        <v>221</v>
      </c>
      <c r="B13" s="202"/>
      <c r="C13" s="202"/>
      <c r="D13" s="202"/>
      <c r="E13" s="202"/>
      <c r="F13" s="33">
        <v>7710</v>
      </c>
      <c r="G13" s="33">
        <v>6370</v>
      </c>
      <c r="H13" s="33"/>
    </row>
    <row r="14" spans="1:8" x14ac:dyDescent="0.3">
      <c r="A14" s="206" t="s">
        <v>4</v>
      </c>
      <c r="B14" s="199"/>
      <c r="C14" s="199"/>
      <c r="D14" s="199"/>
      <c r="E14" s="199"/>
      <c r="F14" s="34">
        <f t="shared" ref="F14:H14" si="2">F8-F11</f>
        <v>-6780</v>
      </c>
      <c r="G14" s="34">
        <f t="shared" si="2"/>
        <v>1594.6399999998976</v>
      </c>
      <c r="H14" s="34">
        <f t="shared" si="2"/>
        <v>0</v>
      </c>
    </row>
    <row r="15" spans="1:8" ht="12" customHeight="1" x14ac:dyDescent="0.3">
      <c r="A15" s="4"/>
      <c r="B15" s="8"/>
      <c r="C15" s="8"/>
      <c r="D15" s="8"/>
      <c r="E15" s="8"/>
      <c r="F15" s="19"/>
      <c r="G15" s="19"/>
      <c r="H15" s="3"/>
    </row>
    <row r="16" spans="1:8" ht="18" customHeight="1" x14ac:dyDescent="0.3">
      <c r="A16" s="195" t="s">
        <v>27</v>
      </c>
      <c r="B16" s="196"/>
      <c r="C16" s="196"/>
      <c r="D16" s="196"/>
      <c r="E16" s="196"/>
      <c r="F16" s="196"/>
      <c r="G16" s="196"/>
      <c r="H16" s="196"/>
    </row>
    <row r="17" spans="1:8" ht="9" customHeight="1" x14ac:dyDescent="0.3">
      <c r="A17" s="20"/>
      <c r="B17" s="18"/>
      <c r="C17" s="18"/>
      <c r="D17" s="18"/>
      <c r="E17" s="18"/>
      <c r="F17" s="19"/>
      <c r="G17" s="19"/>
      <c r="H17" s="19"/>
    </row>
    <row r="18" spans="1:8" ht="26.4" x14ac:dyDescent="0.3">
      <c r="A18" s="21"/>
      <c r="B18" s="22"/>
      <c r="C18" s="22"/>
      <c r="D18" s="23"/>
      <c r="E18" s="24"/>
      <c r="F18" s="16" t="s">
        <v>222</v>
      </c>
      <c r="G18" s="16" t="s">
        <v>250</v>
      </c>
      <c r="H18" s="16"/>
    </row>
    <row r="19" spans="1:8" ht="15.75" customHeight="1" x14ac:dyDescent="0.3">
      <c r="A19" s="201" t="s">
        <v>6</v>
      </c>
      <c r="B19" s="204"/>
      <c r="C19" s="204"/>
      <c r="D19" s="204"/>
      <c r="E19" s="205"/>
      <c r="F19" s="25"/>
      <c r="G19" s="25"/>
      <c r="H19" s="25"/>
    </row>
    <row r="20" spans="1:8" x14ac:dyDescent="0.3">
      <c r="A20" s="201" t="s">
        <v>7</v>
      </c>
      <c r="B20" s="194"/>
      <c r="C20" s="194"/>
      <c r="D20" s="194"/>
      <c r="E20" s="194"/>
      <c r="F20" s="25"/>
      <c r="G20" s="25"/>
      <c r="H20" s="25"/>
    </row>
    <row r="21" spans="1:8" x14ac:dyDescent="0.3">
      <c r="A21" s="206" t="s">
        <v>8</v>
      </c>
      <c r="B21" s="199"/>
      <c r="C21" s="199"/>
      <c r="D21" s="199"/>
      <c r="E21" s="199"/>
      <c r="F21" s="34">
        <v>0</v>
      </c>
      <c r="G21" s="34">
        <v>0</v>
      </c>
      <c r="H21" s="34">
        <v>0</v>
      </c>
    </row>
    <row r="22" spans="1:8" x14ac:dyDescent="0.3">
      <c r="A22" s="216" t="s">
        <v>223</v>
      </c>
      <c r="B22" s="216"/>
      <c r="C22" s="216"/>
      <c r="D22" s="216"/>
      <c r="E22" s="216"/>
      <c r="F22" s="34"/>
      <c r="G22" s="34"/>
      <c r="H22" s="34"/>
    </row>
    <row r="23" spans="1:8" s="131" customFormat="1" x14ac:dyDescent="0.3">
      <c r="A23" s="152"/>
      <c r="B23" s="152"/>
      <c r="C23" s="152"/>
      <c r="D23" s="152"/>
      <c r="E23" s="152"/>
      <c r="F23" s="153"/>
      <c r="G23" s="153"/>
      <c r="H23" s="153"/>
    </row>
    <row r="24" spans="1:8" ht="18" customHeight="1" x14ac:dyDescent="0.3">
      <c r="A24" s="195" t="s">
        <v>224</v>
      </c>
      <c r="B24" s="196"/>
      <c r="C24" s="196"/>
      <c r="D24" s="196"/>
      <c r="E24" s="196"/>
      <c r="F24" s="196"/>
      <c r="G24" s="196"/>
      <c r="H24" s="196"/>
    </row>
    <row r="25" spans="1:8" ht="8.4" customHeight="1" x14ac:dyDescent="0.3">
      <c r="A25" s="145"/>
      <c r="B25" s="146"/>
      <c r="C25" s="146"/>
      <c r="D25" s="146"/>
      <c r="E25" s="146"/>
      <c r="F25" s="146"/>
      <c r="G25" s="146"/>
      <c r="H25" s="146"/>
    </row>
    <row r="26" spans="1:8" ht="26.4" x14ac:dyDescent="0.3">
      <c r="A26" s="21"/>
      <c r="B26" s="22"/>
      <c r="C26" s="22"/>
      <c r="D26" s="23"/>
      <c r="E26" s="24"/>
      <c r="F26" s="16" t="s">
        <v>222</v>
      </c>
      <c r="G26" s="16" t="s">
        <v>250</v>
      </c>
      <c r="H26" s="16"/>
    </row>
    <row r="27" spans="1:8" ht="15" customHeight="1" x14ac:dyDescent="0.3">
      <c r="A27" s="210" t="s">
        <v>225</v>
      </c>
      <c r="B27" s="211"/>
      <c r="C27" s="211"/>
      <c r="D27" s="211"/>
      <c r="E27" s="212"/>
      <c r="F27" s="174">
        <v>6780</v>
      </c>
      <c r="G27" s="174">
        <v>-1594.64</v>
      </c>
      <c r="H27" s="175"/>
    </row>
    <row r="28" spans="1:8" ht="15" customHeight="1" x14ac:dyDescent="0.3">
      <c r="A28" s="206" t="s">
        <v>226</v>
      </c>
      <c r="B28" s="199"/>
      <c r="C28" s="199"/>
      <c r="D28" s="199"/>
      <c r="E28" s="199"/>
      <c r="F28" s="176">
        <v>0</v>
      </c>
      <c r="G28" s="176"/>
      <c r="H28" s="176">
        <v>0</v>
      </c>
    </row>
    <row r="29" spans="1:8" ht="45" customHeight="1" x14ac:dyDescent="0.3">
      <c r="A29" s="198" t="s">
        <v>227</v>
      </c>
      <c r="B29" s="217"/>
      <c r="C29" s="217"/>
      <c r="D29" s="217"/>
      <c r="E29" s="218"/>
      <c r="F29" s="151">
        <f t="shared" ref="F29:H29" si="3">F14+F21+F27-F28</f>
        <v>0</v>
      </c>
      <c r="G29" s="151">
        <f t="shared" si="3"/>
        <v>-1.0254552762489766E-10</v>
      </c>
      <c r="H29" s="151">
        <f t="shared" si="3"/>
        <v>0</v>
      </c>
    </row>
    <row r="30" spans="1:8" ht="17.399999999999999" x14ac:dyDescent="0.3">
      <c r="A30" s="17"/>
      <c r="B30" s="18"/>
      <c r="C30" s="18"/>
      <c r="D30" s="18"/>
      <c r="E30" s="18"/>
      <c r="F30" s="19"/>
      <c r="G30" s="19"/>
      <c r="H30" s="19"/>
    </row>
    <row r="31" spans="1:8" ht="18" customHeight="1" x14ac:dyDescent="0.3">
      <c r="A31" s="195" t="s">
        <v>228</v>
      </c>
      <c r="B31" s="196"/>
      <c r="C31" s="196"/>
      <c r="D31" s="196"/>
      <c r="E31" s="196"/>
      <c r="F31" s="196"/>
      <c r="G31" s="196"/>
      <c r="H31" s="196"/>
    </row>
    <row r="32" spans="1:8" ht="17.399999999999999" x14ac:dyDescent="0.3">
      <c r="A32" s="17"/>
      <c r="B32" s="18"/>
      <c r="C32" s="18"/>
      <c r="D32" s="18"/>
      <c r="E32" s="18"/>
      <c r="F32" s="19"/>
      <c r="G32" s="19"/>
      <c r="H32" s="19"/>
    </row>
    <row r="33" spans="1:8" ht="26.4" x14ac:dyDescent="0.3">
      <c r="A33" s="21"/>
      <c r="B33" s="22"/>
      <c r="C33" s="22"/>
      <c r="D33" s="23"/>
      <c r="E33" s="24"/>
      <c r="F33" s="16" t="s">
        <v>222</v>
      </c>
      <c r="G33" s="16" t="s">
        <v>250</v>
      </c>
      <c r="H33" s="16"/>
    </row>
    <row r="34" spans="1:8" ht="14.4" customHeight="1" x14ac:dyDescent="0.3">
      <c r="A34" s="210" t="s">
        <v>225</v>
      </c>
      <c r="B34" s="211"/>
      <c r="C34" s="211"/>
      <c r="D34" s="211"/>
      <c r="E34" s="212"/>
      <c r="F34" s="154"/>
      <c r="G34" s="154"/>
      <c r="H34" s="154">
        <f t="shared" ref="H34" si="4">H35</f>
        <v>0</v>
      </c>
    </row>
    <row r="35" spans="1:8" ht="30" customHeight="1" x14ac:dyDescent="0.3">
      <c r="A35" s="210" t="s">
        <v>5</v>
      </c>
      <c r="B35" s="211"/>
      <c r="C35" s="211"/>
      <c r="D35" s="211"/>
      <c r="E35" s="211"/>
      <c r="F35" s="154"/>
      <c r="G35" s="154"/>
      <c r="H35" s="154"/>
    </row>
    <row r="36" spans="1:8" x14ac:dyDescent="0.3">
      <c r="A36" s="210" t="s">
        <v>229</v>
      </c>
      <c r="B36" s="213"/>
      <c r="C36" s="213"/>
      <c r="D36" s="213"/>
      <c r="E36" s="213"/>
      <c r="F36" s="155"/>
      <c r="G36" s="155"/>
      <c r="H36" s="155"/>
    </row>
    <row r="37" spans="1:8" x14ac:dyDescent="0.3">
      <c r="A37" s="214" t="s">
        <v>226</v>
      </c>
      <c r="B37" s="215"/>
      <c r="C37" s="215"/>
      <c r="D37" s="215"/>
      <c r="E37" s="215"/>
      <c r="F37" s="156">
        <f t="shared" ref="F37:H37" si="5">F34-F35+F36</f>
        <v>0</v>
      </c>
      <c r="G37" s="156">
        <f t="shared" si="5"/>
        <v>0</v>
      </c>
      <c r="H37" s="156">
        <f t="shared" si="5"/>
        <v>0</v>
      </c>
    </row>
    <row r="38" spans="1:8" ht="11.25" customHeight="1" x14ac:dyDescent="0.3">
      <c r="A38" s="12"/>
      <c r="B38" s="13"/>
      <c r="C38" s="13"/>
      <c r="D38" s="13"/>
      <c r="E38" s="13"/>
      <c r="F38" s="14"/>
      <c r="G38" s="14"/>
      <c r="H38" s="14"/>
    </row>
    <row r="39" spans="1:8" ht="8.25" customHeight="1" x14ac:dyDescent="0.3"/>
    <row r="40" spans="1:8" ht="8.25" customHeight="1" x14ac:dyDescent="0.3"/>
    <row r="41" spans="1:8" ht="24" customHeight="1" x14ac:dyDescent="0.3">
      <c r="A41" s="208"/>
      <c r="B41" s="209"/>
      <c r="C41" s="209"/>
      <c r="D41" s="209"/>
      <c r="E41" s="209"/>
      <c r="F41" s="209"/>
      <c r="G41" s="209"/>
      <c r="H41" s="209"/>
    </row>
  </sheetData>
  <mergeCells count="24">
    <mergeCell ref="A22:E22"/>
    <mergeCell ref="A24:H24"/>
    <mergeCell ref="A27:E27"/>
    <mergeCell ref="A28:E28"/>
    <mergeCell ref="A29:E29"/>
    <mergeCell ref="A41:H41"/>
    <mergeCell ref="A31:H31"/>
    <mergeCell ref="A34:E34"/>
    <mergeCell ref="A35:E35"/>
    <mergeCell ref="A36:E36"/>
    <mergeCell ref="A37:E3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view="pageLayout" zoomScaleNormal="100" workbookViewId="0">
      <selection activeCell="E111" sqref="E111"/>
    </sheetView>
  </sheetViews>
  <sheetFormatPr defaultRowHeight="14.4" x14ac:dyDescent="0.3"/>
  <cols>
    <col min="1" max="1" width="7" customWidth="1"/>
    <col min="2" max="2" width="8.44140625" bestFit="1" customWidth="1"/>
    <col min="3" max="3" width="44.6640625" customWidth="1"/>
    <col min="4" max="5" width="17.6640625" customWidth="1"/>
    <col min="6" max="6" width="18.33203125" customWidth="1"/>
    <col min="8" max="8" width="14.44140625" bestFit="1" customWidth="1"/>
    <col min="9" max="9" width="12.6640625" bestFit="1" customWidth="1"/>
  </cols>
  <sheetData>
    <row r="1" spans="1:6" ht="19.95" customHeight="1" x14ac:dyDescent="0.3">
      <c r="A1" s="219" t="s">
        <v>254</v>
      </c>
      <c r="B1" s="219"/>
      <c r="C1" s="219"/>
      <c r="D1" s="219"/>
      <c r="E1" s="219"/>
      <c r="F1" s="219"/>
    </row>
    <row r="2" spans="1:6" ht="8.25" customHeight="1" x14ac:dyDescent="0.3">
      <c r="A2" s="62"/>
      <c r="B2" s="62"/>
      <c r="C2" s="62"/>
      <c r="D2" s="147"/>
      <c r="E2" s="147"/>
      <c r="F2" s="62"/>
    </row>
    <row r="3" spans="1:6" ht="15.6" x14ac:dyDescent="0.3">
      <c r="A3" s="219" t="s">
        <v>22</v>
      </c>
      <c r="B3" s="219"/>
      <c r="C3" s="219"/>
      <c r="D3" s="220"/>
      <c r="E3" s="220"/>
      <c r="F3" s="220"/>
    </row>
    <row r="4" spans="1:6" ht="9.75" customHeight="1" x14ac:dyDescent="0.3">
      <c r="A4" s="62"/>
      <c r="B4" s="62"/>
      <c r="C4" s="62"/>
      <c r="D4" s="148"/>
      <c r="E4" s="148"/>
      <c r="F4" s="63"/>
    </row>
    <row r="5" spans="1:6" ht="18" customHeight="1" x14ac:dyDescent="0.3">
      <c r="A5" s="219" t="s">
        <v>10</v>
      </c>
      <c r="B5" s="221"/>
      <c r="C5" s="221"/>
      <c r="D5" s="221"/>
      <c r="E5" s="221"/>
      <c r="F5" s="221"/>
    </row>
    <row r="6" spans="1:6" ht="11.25" customHeight="1" x14ac:dyDescent="0.3">
      <c r="A6" s="62"/>
      <c r="B6" s="62"/>
      <c r="C6" s="62"/>
      <c r="D6" s="148"/>
      <c r="E6" s="148"/>
      <c r="F6" s="63"/>
    </row>
    <row r="7" spans="1:6" ht="15" x14ac:dyDescent="0.3">
      <c r="A7" s="219" t="s">
        <v>230</v>
      </c>
      <c r="B7" s="222"/>
      <c r="C7" s="222"/>
      <c r="D7" s="222"/>
      <c r="E7" s="222"/>
      <c r="F7" s="222"/>
    </row>
    <row r="8" spans="1:6" ht="31.2" x14ac:dyDescent="0.3">
      <c r="A8" s="117" t="s">
        <v>11</v>
      </c>
      <c r="B8" s="120" t="s">
        <v>12</v>
      </c>
      <c r="C8" s="76" t="s">
        <v>9</v>
      </c>
      <c r="D8" s="75" t="s">
        <v>222</v>
      </c>
      <c r="E8" s="16" t="s">
        <v>250</v>
      </c>
      <c r="F8" s="16"/>
    </row>
    <row r="9" spans="1:6" ht="30" customHeight="1" x14ac:dyDescent="0.3">
      <c r="A9" s="77">
        <v>6</v>
      </c>
      <c r="B9" s="77"/>
      <c r="C9" s="78" t="s">
        <v>1</v>
      </c>
      <c r="D9" s="79">
        <f t="shared" ref="D9:F9" si="0">D10+D15+D18+D21+D28</f>
        <v>1132619</v>
      </c>
      <c r="E9" s="79">
        <f t="shared" si="0"/>
        <v>1240302.1600000001</v>
      </c>
      <c r="F9" s="79">
        <f t="shared" si="0"/>
        <v>0</v>
      </c>
    </row>
    <row r="10" spans="1:6" s="32" customFormat="1" ht="37.5" customHeight="1" x14ac:dyDescent="0.3">
      <c r="A10" s="80"/>
      <c r="B10" s="80">
        <v>63</v>
      </c>
      <c r="C10" s="80" t="s">
        <v>31</v>
      </c>
      <c r="D10" s="81">
        <f t="shared" ref="D10:F10" si="1">D11</f>
        <v>1058350</v>
      </c>
      <c r="E10" s="81">
        <f t="shared" si="1"/>
        <v>1156519.3</v>
      </c>
      <c r="F10" s="81">
        <f t="shared" si="1"/>
        <v>0</v>
      </c>
    </row>
    <row r="11" spans="1:6" s="32" customFormat="1" ht="33" customHeight="1" x14ac:dyDescent="0.3">
      <c r="A11" s="80"/>
      <c r="B11" s="80">
        <v>636</v>
      </c>
      <c r="C11" s="80" t="s">
        <v>45</v>
      </c>
      <c r="D11" s="81">
        <f t="shared" ref="D11:F11" si="2">D12+D14+D13</f>
        <v>1058350</v>
      </c>
      <c r="E11" s="81">
        <f t="shared" si="2"/>
        <v>1156519.3</v>
      </c>
      <c r="F11" s="81">
        <f t="shared" si="2"/>
        <v>0</v>
      </c>
    </row>
    <row r="12" spans="1:6" ht="39.6" customHeight="1" x14ac:dyDescent="0.3">
      <c r="A12" s="80"/>
      <c r="B12" s="82">
        <v>63612</v>
      </c>
      <c r="C12" s="82" t="s">
        <v>255</v>
      </c>
      <c r="D12" s="177">
        <v>1053930</v>
      </c>
      <c r="E12" s="177">
        <v>1142360.3</v>
      </c>
      <c r="F12" s="177"/>
    </row>
    <row r="13" spans="1:6" ht="35.4" customHeight="1" x14ac:dyDescent="0.3">
      <c r="A13" s="80"/>
      <c r="B13" s="82">
        <v>63613</v>
      </c>
      <c r="C13" s="82" t="s">
        <v>46</v>
      </c>
      <c r="D13" s="177">
        <v>3700</v>
      </c>
      <c r="E13" s="177">
        <v>12959</v>
      </c>
      <c r="F13" s="177"/>
    </row>
    <row r="14" spans="1:6" ht="39.6" customHeight="1" x14ac:dyDescent="0.3">
      <c r="A14" s="80"/>
      <c r="B14" s="82">
        <v>63621</v>
      </c>
      <c r="C14" s="82" t="s">
        <v>47</v>
      </c>
      <c r="D14" s="179">
        <v>720</v>
      </c>
      <c r="E14" s="179">
        <v>1200</v>
      </c>
      <c r="F14" s="179"/>
    </row>
    <row r="15" spans="1:6" s="32" customFormat="1" ht="19.5" customHeight="1" x14ac:dyDescent="0.3">
      <c r="A15" s="80"/>
      <c r="B15" s="80">
        <v>64</v>
      </c>
      <c r="C15" s="80" t="s">
        <v>39</v>
      </c>
      <c r="D15" s="81">
        <f t="shared" ref="D15:F16" si="3">D16</f>
        <v>0</v>
      </c>
      <c r="E15" s="81">
        <f t="shared" si="3"/>
        <v>0</v>
      </c>
      <c r="F15" s="81">
        <f t="shared" si="3"/>
        <v>0</v>
      </c>
    </row>
    <row r="16" spans="1:6" s="32" customFormat="1" ht="24.75" customHeight="1" x14ac:dyDescent="0.3">
      <c r="A16" s="80"/>
      <c r="B16" s="80">
        <v>641</v>
      </c>
      <c r="C16" s="80" t="s">
        <v>40</v>
      </c>
      <c r="D16" s="81">
        <f t="shared" si="3"/>
        <v>0</v>
      </c>
      <c r="E16" s="81">
        <f t="shared" si="3"/>
        <v>0</v>
      </c>
      <c r="F16" s="81">
        <f t="shared" si="3"/>
        <v>0</v>
      </c>
    </row>
    <row r="17" spans="1:6" ht="32.25" customHeight="1" x14ac:dyDescent="0.3">
      <c r="A17" s="80"/>
      <c r="B17" s="82">
        <v>64132</v>
      </c>
      <c r="C17" s="82" t="s">
        <v>41</v>
      </c>
      <c r="D17" s="84">
        <v>0</v>
      </c>
      <c r="E17" s="84">
        <v>0</v>
      </c>
      <c r="F17" s="84"/>
    </row>
    <row r="18" spans="1:6" s="32" customFormat="1" ht="49.5" customHeight="1" x14ac:dyDescent="0.3">
      <c r="A18" s="80"/>
      <c r="B18" s="80">
        <v>65</v>
      </c>
      <c r="C18" s="80" t="s">
        <v>42</v>
      </c>
      <c r="D18" s="81">
        <f t="shared" ref="D18:F19" si="4">D19</f>
        <v>9110</v>
      </c>
      <c r="E18" s="81">
        <f t="shared" si="4"/>
        <v>11060</v>
      </c>
      <c r="F18" s="81">
        <f t="shared" si="4"/>
        <v>0</v>
      </c>
    </row>
    <row r="19" spans="1:6" s="32" customFormat="1" ht="24" customHeight="1" x14ac:dyDescent="0.3">
      <c r="A19" s="80"/>
      <c r="B19" s="80">
        <v>652</v>
      </c>
      <c r="C19" s="80" t="s">
        <v>43</v>
      </c>
      <c r="D19" s="81">
        <f t="shared" si="4"/>
        <v>9110</v>
      </c>
      <c r="E19" s="81">
        <f t="shared" si="4"/>
        <v>11060</v>
      </c>
      <c r="F19" s="81">
        <f t="shared" si="4"/>
        <v>0</v>
      </c>
    </row>
    <row r="20" spans="1:6" ht="16.95" customHeight="1" x14ac:dyDescent="0.3">
      <c r="A20" s="80"/>
      <c r="B20" s="82">
        <v>65269</v>
      </c>
      <c r="C20" s="82" t="s">
        <v>44</v>
      </c>
      <c r="D20" s="177">
        <v>9110</v>
      </c>
      <c r="E20" s="177">
        <v>11060</v>
      </c>
      <c r="F20" s="177"/>
    </row>
    <row r="21" spans="1:6" s="32" customFormat="1" ht="47.25" customHeight="1" x14ac:dyDescent="0.3">
      <c r="A21" s="85"/>
      <c r="B21" s="85">
        <v>66</v>
      </c>
      <c r="C21" s="80" t="s">
        <v>36</v>
      </c>
      <c r="D21" s="87">
        <f t="shared" ref="D21:F21" si="5">D22+D25</f>
        <v>4230</v>
      </c>
      <c r="E21" s="87">
        <f t="shared" si="5"/>
        <v>6013.37</v>
      </c>
      <c r="F21" s="87">
        <f t="shared" si="5"/>
        <v>0</v>
      </c>
    </row>
    <row r="22" spans="1:6" s="32" customFormat="1" ht="37.5" customHeight="1" x14ac:dyDescent="0.3">
      <c r="A22" s="85"/>
      <c r="B22" s="85">
        <v>661</v>
      </c>
      <c r="C22" s="80" t="s">
        <v>37</v>
      </c>
      <c r="D22" s="87">
        <f t="shared" ref="D22:F22" si="6">D23+D24</f>
        <v>1400</v>
      </c>
      <c r="E22" s="87">
        <f t="shared" si="6"/>
        <v>2000</v>
      </c>
      <c r="F22" s="87">
        <f t="shared" si="6"/>
        <v>0</v>
      </c>
    </row>
    <row r="23" spans="1:6" s="30" customFormat="1" ht="18.75" customHeight="1" x14ac:dyDescent="0.3">
      <c r="A23" s="88"/>
      <c r="B23" s="88">
        <v>66142</v>
      </c>
      <c r="C23" s="82" t="s">
        <v>100</v>
      </c>
      <c r="D23" s="89">
        <v>200</v>
      </c>
      <c r="E23" s="89">
        <v>200</v>
      </c>
      <c r="F23" s="89"/>
    </row>
    <row r="24" spans="1:6" ht="20.25" customHeight="1" x14ac:dyDescent="0.3">
      <c r="A24" s="88"/>
      <c r="B24" s="88">
        <v>66151</v>
      </c>
      <c r="C24" s="88" t="s">
        <v>38</v>
      </c>
      <c r="D24" s="83">
        <v>1200</v>
      </c>
      <c r="E24" s="83">
        <v>1800</v>
      </c>
      <c r="F24" s="83"/>
    </row>
    <row r="25" spans="1:6" s="32" customFormat="1" ht="30.75" customHeight="1" x14ac:dyDescent="0.3">
      <c r="A25" s="85"/>
      <c r="B25" s="85">
        <v>663</v>
      </c>
      <c r="C25" s="90" t="s">
        <v>48</v>
      </c>
      <c r="D25" s="87">
        <f t="shared" ref="D25:F25" si="7">D26+D27</f>
        <v>2830</v>
      </c>
      <c r="E25" s="87">
        <f t="shared" si="7"/>
        <v>4013.37</v>
      </c>
      <c r="F25" s="87">
        <f t="shared" si="7"/>
        <v>0</v>
      </c>
    </row>
    <row r="26" spans="1:6" ht="17.25" customHeight="1" x14ac:dyDescent="0.3">
      <c r="A26" s="91"/>
      <c r="B26" s="92">
        <v>66314</v>
      </c>
      <c r="C26" s="93" t="s">
        <v>49</v>
      </c>
      <c r="D26" s="177">
        <v>2830</v>
      </c>
      <c r="E26" s="177">
        <v>1810</v>
      </c>
      <c r="F26" s="177"/>
    </row>
    <row r="27" spans="1:6" ht="17.25" customHeight="1" x14ac:dyDescent="0.3">
      <c r="A27" s="91"/>
      <c r="B27" s="92">
        <v>66324</v>
      </c>
      <c r="C27" s="93" t="s">
        <v>249</v>
      </c>
      <c r="D27" s="178">
        <v>0</v>
      </c>
      <c r="E27" s="178">
        <v>2203.37</v>
      </c>
      <c r="F27" s="178"/>
    </row>
    <row r="28" spans="1:6" s="32" customFormat="1" ht="31.2" x14ac:dyDescent="0.3">
      <c r="A28" s="80"/>
      <c r="B28" s="80">
        <v>67</v>
      </c>
      <c r="C28" s="80" t="s">
        <v>32</v>
      </c>
      <c r="D28" s="81">
        <f t="shared" ref="D28:F28" si="8">D29</f>
        <v>60929</v>
      </c>
      <c r="E28" s="81">
        <f t="shared" si="8"/>
        <v>66709.490000000005</v>
      </c>
      <c r="F28" s="81">
        <f t="shared" si="8"/>
        <v>0</v>
      </c>
    </row>
    <row r="29" spans="1:6" s="32" customFormat="1" ht="49.5" customHeight="1" x14ac:dyDescent="0.3">
      <c r="A29" s="80"/>
      <c r="B29" s="80">
        <v>671</v>
      </c>
      <c r="C29" s="80" t="s">
        <v>34</v>
      </c>
      <c r="D29" s="81">
        <f>D30+D31</f>
        <v>60929</v>
      </c>
      <c r="E29" s="81">
        <f t="shared" ref="E29:F29" si="9">E30+E31</f>
        <v>66709.490000000005</v>
      </c>
      <c r="F29" s="81">
        <f t="shared" si="9"/>
        <v>0</v>
      </c>
    </row>
    <row r="30" spans="1:6" s="32" customFormat="1" ht="49.5" customHeight="1" x14ac:dyDescent="0.3">
      <c r="A30" s="80"/>
      <c r="B30" s="82">
        <v>67111</v>
      </c>
      <c r="C30" s="82" t="s">
        <v>35</v>
      </c>
      <c r="D30" s="177">
        <v>60929</v>
      </c>
      <c r="E30" s="177">
        <v>66570.600000000006</v>
      </c>
      <c r="F30" s="81"/>
    </row>
    <row r="31" spans="1:6" ht="33.75" customHeight="1" x14ac:dyDescent="0.3">
      <c r="A31" s="80"/>
      <c r="B31" s="82">
        <v>67112</v>
      </c>
      <c r="C31" s="82" t="s">
        <v>256</v>
      </c>
      <c r="D31" s="177">
        <v>0</v>
      </c>
      <c r="E31" s="177">
        <v>138.88999999999999</v>
      </c>
      <c r="F31" s="177"/>
    </row>
    <row r="32" spans="1:6" ht="31.5" customHeight="1" x14ac:dyDescent="0.3">
      <c r="A32" s="77">
        <v>7</v>
      </c>
      <c r="B32" s="77"/>
      <c r="C32" s="94" t="s">
        <v>186</v>
      </c>
      <c r="D32" s="79">
        <f t="shared" ref="D32:F32" si="10">D33</f>
        <v>260</v>
      </c>
      <c r="E32" s="79">
        <f t="shared" si="10"/>
        <v>198</v>
      </c>
      <c r="F32" s="79">
        <f t="shared" si="10"/>
        <v>0</v>
      </c>
    </row>
    <row r="33" spans="1:9" s="32" customFormat="1" ht="33" customHeight="1" x14ac:dyDescent="0.3">
      <c r="A33" s="80"/>
      <c r="B33" s="80">
        <v>72</v>
      </c>
      <c r="C33" s="93" t="s">
        <v>197</v>
      </c>
      <c r="D33" s="81">
        <f t="shared" ref="D33:F34" si="11">D34</f>
        <v>260</v>
      </c>
      <c r="E33" s="81">
        <f t="shared" si="11"/>
        <v>198</v>
      </c>
      <c r="F33" s="81">
        <f t="shared" si="11"/>
        <v>0</v>
      </c>
    </row>
    <row r="34" spans="1:9" s="32" customFormat="1" ht="24.75" customHeight="1" x14ac:dyDescent="0.3">
      <c r="A34" s="80"/>
      <c r="B34" s="80">
        <v>721</v>
      </c>
      <c r="C34" s="93" t="s">
        <v>187</v>
      </c>
      <c r="D34" s="81">
        <f t="shared" si="11"/>
        <v>260</v>
      </c>
      <c r="E34" s="81">
        <f t="shared" si="11"/>
        <v>198</v>
      </c>
      <c r="F34" s="81">
        <f t="shared" si="11"/>
        <v>0</v>
      </c>
    </row>
    <row r="35" spans="1:9" ht="33" customHeight="1" x14ac:dyDescent="0.3">
      <c r="A35" s="80"/>
      <c r="B35" s="82">
        <v>72111</v>
      </c>
      <c r="C35" s="82" t="s">
        <v>188</v>
      </c>
      <c r="D35" s="177">
        <v>260</v>
      </c>
      <c r="E35" s="83">
        <v>198</v>
      </c>
      <c r="F35" s="83"/>
    </row>
    <row r="36" spans="1:9" ht="30" customHeight="1" x14ac:dyDescent="0.3">
      <c r="A36" s="77">
        <v>9</v>
      </c>
      <c r="B36" s="77"/>
      <c r="C36" s="78" t="s">
        <v>102</v>
      </c>
      <c r="D36" s="79">
        <f t="shared" ref="D36:F37" si="12">D37</f>
        <v>6780</v>
      </c>
      <c r="E36" s="79">
        <f t="shared" si="12"/>
        <v>-1594.64</v>
      </c>
      <c r="F36" s="79">
        <f t="shared" si="12"/>
        <v>0</v>
      </c>
    </row>
    <row r="37" spans="1:9" s="32" customFormat="1" ht="22.2" customHeight="1" x14ac:dyDescent="0.3">
      <c r="A37" s="85"/>
      <c r="B37" s="80">
        <v>92</v>
      </c>
      <c r="C37" s="80" t="s">
        <v>103</v>
      </c>
      <c r="D37" s="81">
        <f t="shared" si="12"/>
        <v>6780</v>
      </c>
      <c r="E37" s="81">
        <f t="shared" si="12"/>
        <v>-1594.64</v>
      </c>
      <c r="F37" s="81">
        <f t="shared" si="12"/>
        <v>0</v>
      </c>
    </row>
    <row r="38" spans="1:9" s="32" customFormat="1" ht="19.95" customHeight="1" x14ac:dyDescent="0.3">
      <c r="A38" s="85"/>
      <c r="B38" s="85">
        <v>922</v>
      </c>
      <c r="C38" s="90" t="s">
        <v>104</v>
      </c>
      <c r="D38" s="87">
        <f t="shared" ref="D38:F38" si="13">D39+D40</f>
        <v>6780</v>
      </c>
      <c r="E38" s="87">
        <f t="shared" si="13"/>
        <v>-1594.64</v>
      </c>
      <c r="F38" s="87">
        <f t="shared" si="13"/>
        <v>0</v>
      </c>
    </row>
    <row r="39" spans="1:9" ht="16.95" customHeight="1" x14ac:dyDescent="0.3">
      <c r="A39" s="91"/>
      <c r="B39" s="92">
        <v>9221</v>
      </c>
      <c r="C39" s="93" t="s">
        <v>105</v>
      </c>
      <c r="D39" s="84">
        <v>6780</v>
      </c>
      <c r="E39" s="84">
        <v>0</v>
      </c>
      <c r="F39" s="84"/>
    </row>
    <row r="40" spans="1:9" ht="16.95" customHeight="1" x14ac:dyDescent="0.3">
      <c r="A40" s="91"/>
      <c r="B40" s="92">
        <v>9222</v>
      </c>
      <c r="C40" s="93" t="s">
        <v>106</v>
      </c>
      <c r="D40" s="84">
        <v>0</v>
      </c>
      <c r="E40" s="84">
        <v>-1594.64</v>
      </c>
      <c r="F40" s="84"/>
    </row>
    <row r="41" spans="1:9" ht="26.25" customHeight="1" x14ac:dyDescent="0.3">
      <c r="A41" s="95"/>
      <c r="B41" s="95"/>
      <c r="C41" s="96" t="s">
        <v>86</v>
      </c>
      <c r="D41" s="97">
        <f t="shared" ref="D41:F41" si="14">D9+D36+D32</f>
        <v>1139659</v>
      </c>
      <c r="E41" s="97">
        <f t="shared" si="14"/>
        <v>1238905.5200000003</v>
      </c>
      <c r="F41" s="97">
        <f t="shared" si="14"/>
        <v>0</v>
      </c>
    </row>
    <row r="42" spans="1:9" s="131" customFormat="1" ht="14.4" customHeight="1" x14ac:dyDescent="0.3">
      <c r="A42" s="157"/>
      <c r="B42" s="157"/>
      <c r="C42" s="158"/>
      <c r="D42" s="159"/>
      <c r="E42" s="159"/>
      <c r="F42" s="159"/>
    </row>
    <row r="43" spans="1:9" ht="25.2" customHeight="1" x14ac:dyDescent="0.3">
      <c r="A43" s="219" t="s">
        <v>231</v>
      </c>
      <c r="B43" s="222"/>
      <c r="C43" s="222"/>
      <c r="D43" s="222"/>
      <c r="E43" s="222"/>
      <c r="F43" s="222"/>
    </row>
    <row r="44" spans="1:9" ht="10.5" customHeight="1" x14ac:dyDescent="0.3">
      <c r="A44" s="62"/>
      <c r="B44" s="62"/>
      <c r="C44" s="62"/>
      <c r="D44" s="148"/>
      <c r="E44" s="148"/>
      <c r="F44" s="63"/>
    </row>
    <row r="45" spans="1:9" ht="31.2" x14ac:dyDescent="0.3">
      <c r="A45" s="117" t="s">
        <v>11</v>
      </c>
      <c r="B45" s="120" t="s">
        <v>12</v>
      </c>
      <c r="C45" s="76" t="s">
        <v>14</v>
      </c>
      <c r="D45" s="75" t="s">
        <v>222</v>
      </c>
      <c r="E45" s="16" t="s">
        <v>250</v>
      </c>
      <c r="F45" s="16"/>
    </row>
    <row r="46" spans="1:9" ht="15.6" x14ac:dyDescent="0.3">
      <c r="A46" s="77">
        <v>3</v>
      </c>
      <c r="B46" s="77"/>
      <c r="C46" s="77" t="s">
        <v>15</v>
      </c>
      <c r="D46" s="112">
        <f t="shared" ref="D46:F46" si="15">D47+D59+D93+D97+D102</f>
        <v>1131949</v>
      </c>
      <c r="E46" s="112">
        <f t="shared" si="15"/>
        <v>1232535.52</v>
      </c>
      <c r="F46" s="112">
        <f t="shared" si="15"/>
        <v>0</v>
      </c>
      <c r="H46" s="35"/>
      <c r="I46" s="35"/>
    </row>
    <row r="47" spans="1:9" ht="15.6" x14ac:dyDescent="0.3">
      <c r="A47" s="80"/>
      <c r="B47" s="98">
        <v>31</v>
      </c>
      <c r="C47" s="98" t="s">
        <v>16</v>
      </c>
      <c r="D47" s="99">
        <f t="shared" ref="D47:F47" si="16">D48+D52+D57</f>
        <v>946410</v>
      </c>
      <c r="E47" s="99">
        <f t="shared" si="16"/>
        <v>1040188</v>
      </c>
      <c r="F47" s="99">
        <f t="shared" si="16"/>
        <v>0</v>
      </c>
    </row>
    <row r="48" spans="1:9" s="32" customFormat="1" ht="15.6" x14ac:dyDescent="0.3">
      <c r="A48" s="80"/>
      <c r="B48" s="80">
        <v>311</v>
      </c>
      <c r="C48" s="80" t="s">
        <v>50</v>
      </c>
      <c r="D48" s="100">
        <f>D49+D50+D51</f>
        <v>777060</v>
      </c>
      <c r="E48" s="100">
        <f t="shared" ref="E48:F48" si="17">E49+E50+E51</f>
        <v>852248</v>
      </c>
      <c r="F48" s="100">
        <f t="shared" si="17"/>
        <v>0</v>
      </c>
    </row>
    <row r="49" spans="1:9" ht="15.6" x14ac:dyDescent="0.3">
      <c r="A49" s="80"/>
      <c r="B49" s="82">
        <v>31111</v>
      </c>
      <c r="C49" s="82" t="s">
        <v>51</v>
      </c>
      <c r="D49" s="101">
        <v>777060</v>
      </c>
      <c r="E49" s="101">
        <v>822358</v>
      </c>
      <c r="F49" s="101"/>
    </row>
    <row r="50" spans="1:9" ht="15.6" x14ac:dyDescent="0.3">
      <c r="A50" s="80"/>
      <c r="B50" s="82">
        <v>31131</v>
      </c>
      <c r="C50" s="82" t="s">
        <v>257</v>
      </c>
      <c r="D50" s="118">
        <v>0</v>
      </c>
      <c r="E50" s="118">
        <v>24300</v>
      </c>
      <c r="F50" s="118"/>
    </row>
    <row r="51" spans="1:9" ht="15.6" x14ac:dyDescent="0.3">
      <c r="A51" s="80"/>
      <c r="B51" s="82">
        <v>31141</v>
      </c>
      <c r="C51" s="82" t="s">
        <v>258</v>
      </c>
      <c r="D51" s="118">
        <v>0</v>
      </c>
      <c r="E51" s="118">
        <v>5590</v>
      </c>
      <c r="F51" s="118"/>
    </row>
    <row r="52" spans="1:9" s="32" customFormat="1" ht="15.6" x14ac:dyDescent="0.3">
      <c r="A52" s="80"/>
      <c r="B52" s="80">
        <v>312</v>
      </c>
      <c r="C52" s="80" t="s">
        <v>52</v>
      </c>
      <c r="D52" s="100">
        <f>D53+D54+D55+D56</f>
        <v>41130</v>
      </c>
      <c r="E52" s="100">
        <f t="shared" ref="E52:F52" si="18">E53+E54+E55+E56</f>
        <v>47300</v>
      </c>
      <c r="F52" s="100">
        <f t="shared" si="18"/>
        <v>0</v>
      </c>
    </row>
    <row r="53" spans="1:9" s="32" customFormat="1" ht="15.6" x14ac:dyDescent="0.3">
      <c r="A53" s="80"/>
      <c r="B53" s="82">
        <v>31212</v>
      </c>
      <c r="C53" s="82" t="s">
        <v>259</v>
      </c>
      <c r="D53" s="191">
        <v>0</v>
      </c>
      <c r="E53" s="191">
        <v>6800</v>
      </c>
      <c r="F53" s="191"/>
    </row>
    <row r="54" spans="1:9" s="32" customFormat="1" ht="15.6" x14ac:dyDescent="0.3">
      <c r="A54" s="80"/>
      <c r="B54" s="82">
        <v>31214</v>
      </c>
      <c r="C54" s="82" t="s">
        <v>260</v>
      </c>
      <c r="D54" s="191">
        <v>0</v>
      </c>
      <c r="E54" s="191">
        <v>8800</v>
      </c>
      <c r="F54" s="191"/>
    </row>
    <row r="55" spans="1:9" s="32" customFormat="1" ht="15.6" x14ac:dyDescent="0.3">
      <c r="A55" s="80"/>
      <c r="B55" s="82">
        <v>31216</v>
      </c>
      <c r="C55" s="82" t="s">
        <v>262</v>
      </c>
      <c r="D55" s="191">
        <v>0</v>
      </c>
      <c r="E55" s="191">
        <v>13200</v>
      </c>
      <c r="F55" s="191"/>
    </row>
    <row r="56" spans="1:9" ht="15.6" x14ac:dyDescent="0.3">
      <c r="A56" s="80"/>
      <c r="B56" s="82">
        <v>31219</v>
      </c>
      <c r="C56" s="82" t="s">
        <v>261</v>
      </c>
      <c r="D56" s="101">
        <v>41130</v>
      </c>
      <c r="E56" s="101">
        <v>18500</v>
      </c>
      <c r="F56" s="101"/>
    </row>
    <row r="57" spans="1:9" s="32" customFormat="1" ht="15.6" x14ac:dyDescent="0.3">
      <c r="A57" s="80"/>
      <c r="B57" s="80">
        <v>313</v>
      </c>
      <c r="C57" s="80" t="s">
        <v>53</v>
      </c>
      <c r="D57" s="100">
        <f t="shared" ref="D57:F57" si="19">D58</f>
        <v>128220</v>
      </c>
      <c r="E57" s="100">
        <f t="shared" si="19"/>
        <v>140640</v>
      </c>
      <c r="F57" s="100">
        <f t="shared" si="19"/>
        <v>0</v>
      </c>
    </row>
    <row r="58" spans="1:9" ht="30" x14ac:dyDescent="0.3">
      <c r="A58" s="80"/>
      <c r="B58" s="82">
        <v>31321</v>
      </c>
      <c r="C58" s="82" t="s">
        <v>54</v>
      </c>
      <c r="D58" s="101">
        <v>128220</v>
      </c>
      <c r="E58" s="101">
        <v>140640</v>
      </c>
      <c r="F58" s="101"/>
      <c r="H58" s="35"/>
      <c r="I58" s="35"/>
    </row>
    <row r="59" spans="1:9" ht="15.6" x14ac:dyDescent="0.3">
      <c r="A59" s="88"/>
      <c r="B59" s="86">
        <v>32</v>
      </c>
      <c r="C59" s="86" t="s">
        <v>25</v>
      </c>
      <c r="D59" s="102">
        <f>D60+D65+D75+D87</f>
        <v>172149</v>
      </c>
      <c r="E59" s="102">
        <f t="shared" ref="E59:F59" si="20">E60+E65+E75+E87</f>
        <v>177795.06</v>
      </c>
      <c r="F59" s="102">
        <f t="shared" si="20"/>
        <v>0</v>
      </c>
    </row>
    <row r="60" spans="1:9" s="32" customFormat="1" ht="15.6" x14ac:dyDescent="0.3">
      <c r="A60" s="85"/>
      <c r="B60" s="85">
        <v>321</v>
      </c>
      <c r="C60" s="85" t="s">
        <v>55</v>
      </c>
      <c r="D60" s="103">
        <f t="shared" ref="D60:F60" si="21">SUM(D61:D64)</f>
        <v>43800</v>
      </c>
      <c r="E60" s="103">
        <f t="shared" si="21"/>
        <v>45824.5</v>
      </c>
      <c r="F60" s="103">
        <f t="shared" si="21"/>
        <v>0</v>
      </c>
    </row>
    <row r="61" spans="1:9" s="30" customFormat="1" ht="15.6" x14ac:dyDescent="0.3">
      <c r="A61" s="88"/>
      <c r="B61" s="88">
        <v>32119</v>
      </c>
      <c r="C61" s="88" t="s">
        <v>63</v>
      </c>
      <c r="D61" s="101">
        <v>3420</v>
      </c>
      <c r="E61" s="101">
        <v>4814.5</v>
      </c>
      <c r="F61" s="101"/>
      <c r="I61"/>
    </row>
    <row r="62" spans="1:9" s="38" customFormat="1" ht="30.6" x14ac:dyDescent="0.3">
      <c r="A62" s="104"/>
      <c r="B62" s="104">
        <v>32121</v>
      </c>
      <c r="C62" s="105" t="s">
        <v>56</v>
      </c>
      <c r="D62" s="101">
        <v>37790</v>
      </c>
      <c r="E62" s="101">
        <v>38190</v>
      </c>
      <c r="F62" s="101"/>
      <c r="I62" s="39"/>
    </row>
    <row r="63" spans="1:9" s="30" customFormat="1" ht="15.6" x14ac:dyDescent="0.3">
      <c r="A63" s="88"/>
      <c r="B63" s="88">
        <v>32131</v>
      </c>
      <c r="C63" s="88" t="s">
        <v>64</v>
      </c>
      <c r="D63" s="101">
        <v>2340</v>
      </c>
      <c r="E63" s="101">
        <v>2550</v>
      </c>
      <c r="F63" s="101"/>
      <c r="I63"/>
    </row>
    <row r="64" spans="1:9" s="30" customFormat="1" ht="15.6" x14ac:dyDescent="0.3">
      <c r="A64" s="88"/>
      <c r="B64" s="88">
        <v>32149</v>
      </c>
      <c r="C64" s="88" t="s">
        <v>65</v>
      </c>
      <c r="D64" s="101">
        <v>250</v>
      </c>
      <c r="E64" s="101">
        <v>270</v>
      </c>
      <c r="F64" s="101"/>
      <c r="I64"/>
    </row>
    <row r="65" spans="1:8" s="32" customFormat="1" ht="15.6" x14ac:dyDescent="0.3">
      <c r="A65" s="85"/>
      <c r="B65" s="85">
        <v>322</v>
      </c>
      <c r="C65" s="90" t="s">
        <v>57</v>
      </c>
      <c r="D65" s="103">
        <f t="shared" ref="D65:F65" si="22">SUM(D66:D74)</f>
        <v>99590</v>
      </c>
      <c r="E65" s="103">
        <f t="shared" si="22"/>
        <v>101842.54000000001</v>
      </c>
      <c r="F65" s="103">
        <f t="shared" si="22"/>
        <v>0</v>
      </c>
    </row>
    <row r="66" spans="1:8" ht="15.6" x14ac:dyDescent="0.3">
      <c r="A66" s="88"/>
      <c r="B66" s="88">
        <v>32211</v>
      </c>
      <c r="C66" s="106" t="s">
        <v>66</v>
      </c>
      <c r="D66" s="101">
        <v>900</v>
      </c>
      <c r="E66" s="101">
        <v>1530</v>
      </c>
      <c r="F66" s="101"/>
    </row>
    <row r="67" spans="1:8" ht="15.6" x14ac:dyDescent="0.3">
      <c r="A67" s="88"/>
      <c r="B67" s="88">
        <v>32219</v>
      </c>
      <c r="C67" s="106" t="s">
        <v>189</v>
      </c>
      <c r="D67" s="101">
        <v>3500</v>
      </c>
      <c r="E67" s="101">
        <v>5340</v>
      </c>
      <c r="F67" s="101"/>
    </row>
    <row r="68" spans="1:8" ht="15.6" x14ac:dyDescent="0.3">
      <c r="A68" s="88"/>
      <c r="B68" s="88">
        <v>32229</v>
      </c>
      <c r="C68" s="106" t="s">
        <v>67</v>
      </c>
      <c r="D68" s="101">
        <v>68010</v>
      </c>
      <c r="E68" s="101">
        <v>69730</v>
      </c>
      <c r="F68" s="101"/>
    </row>
    <row r="69" spans="1:8" ht="15.6" x14ac:dyDescent="0.3">
      <c r="A69" s="88"/>
      <c r="B69" s="88">
        <v>32231</v>
      </c>
      <c r="C69" s="106" t="s">
        <v>190</v>
      </c>
      <c r="D69" s="101">
        <v>6610</v>
      </c>
      <c r="E69" s="101">
        <v>6520</v>
      </c>
      <c r="F69" s="101"/>
    </row>
    <row r="70" spans="1:8" ht="15.6" x14ac:dyDescent="0.3">
      <c r="A70" s="88"/>
      <c r="B70" s="88">
        <v>32233</v>
      </c>
      <c r="C70" s="106" t="s">
        <v>121</v>
      </c>
      <c r="D70" s="101">
        <v>10740</v>
      </c>
      <c r="E70" s="101">
        <v>9400</v>
      </c>
      <c r="F70" s="101"/>
    </row>
    <row r="71" spans="1:8" ht="15.6" x14ac:dyDescent="0.3">
      <c r="A71" s="88"/>
      <c r="B71" s="88">
        <v>32234</v>
      </c>
      <c r="C71" s="106" t="s">
        <v>122</v>
      </c>
      <c r="D71" s="101">
        <v>110</v>
      </c>
      <c r="E71" s="101">
        <v>150</v>
      </c>
      <c r="F71" s="101"/>
    </row>
    <row r="72" spans="1:8" ht="15.6" x14ac:dyDescent="0.3">
      <c r="A72" s="88"/>
      <c r="B72" s="88">
        <v>32244</v>
      </c>
      <c r="C72" s="106" t="s">
        <v>76</v>
      </c>
      <c r="D72" s="101">
        <v>9600</v>
      </c>
      <c r="E72" s="101">
        <v>3310.55</v>
      </c>
      <c r="F72" s="101"/>
    </row>
    <row r="73" spans="1:8" ht="15.6" x14ac:dyDescent="0.3">
      <c r="A73" s="88"/>
      <c r="B73" s="88">
        <v>32251</v>
      </c>
      <c r="C73" s="106" t="s">
        <v>191</v>
      </c>
      <c r="D73" s="101">
        <v>0</v>
      </c>
      <c r="E73" s="101">
        <v>5441.99</v>
      </c>
      <c r="F73" s="101"/>
    </row>
    <row r="74" spans="1:8" ht="15.6" x14ac:dyDescent="0.3">
      <c r="A74" s="88"/>
      <c r="B74" s="88">
        <v>32271</v>
      </c>
      <c r="C74" s="88" t="s">
        <v>77</v>
      </c>
      <c r="D74" s="101">
        <v>120</v>
      </c>
      <c r="E74" s="101">
        <v>420</v>
      </c>
      <c r="F74" s="101"/>
    </row>
    <row r="75" spans="1:8" s="32" customFormat="1" ht="15.6" x14ac:dyDescent="0.3">
      <c r="A75" s="85"/>
      <c r="B75" s="85">
        <v>323</v>
      </c>
      <c r="C75" s="90" t="s">
        <v>68</v>
      </c>
      <c r="D75" s="103">
        <f t="shared" ref="D75:F75" si="23">SUM(D76:D86)</f>
        <v>25579</v>
      </c>
      <c r="E75" s="103">
        <f t="shared" si="23"/>
        <v>23115.27</v>
      </c>
      <c r="F75" s="103">
        <f t="shared" si="23"/>
        <v>0</v>
      </c>
    </row>
    <row r="76" spans="1:8" s="30" customFormat="1" ht="15.6" x14ac:dyDescent="0.3">
      <c r="A76" s="88"/>
      <c r="B76" s="88">
        <v>32311</v>
      </c>
      <c r="C76" s="106" t="s">
        <v>192</v>
      </c>
      <c r="D76" s="107">
        <v>1209</v>
      </c>
      <c r="E76" s="107">
        <v>1210</v>
      </c>
      <c r="F76" s="107"/>
    </row>
    <row r="77" spans="1:8" s="30" customFormat="1" ht="15.6" x14ac:dyDescent="0.3">
      <c r="A77" s="88"/>
      <c r="B77" s="88">
        <v>32313</v>
      </c>
      <c r="C77" s="106" t="s">
        <v>133</v>
      </c>
      <c r="D77" s="107">
        <v>440</v>
      </c>
      <c r="E77" s="107">
        <v>490</v>
      </c>
      <c r="F77" s="107"/>
    </row>
    <row r="78" spans="1:8" s="30" customFormat="1" ht="15.6" x14ac:dyDescent="0.3">
      <c r="A78" s="88"/>
      <c r="B78" s="88">
        <v>32319</v>
      </c>
      <c r="C78" s="106" t="s">
        <v>193</v>
      </c>
      <c r="D78" s="107">
        <v>3560</v>
      </c>
      <c r="E78" s="107">
        <v>3838</v>
      </c>
      <c r="F78" s="107"/>
    </row>
    <row r="79" spans="1:8" ht="15.6" x14ac:dyDescent="0.3">
      <c r="A79" s="88"/>
      <c r="B79" s="88">
        <v>32329</v>
      </c>
      <c r="C79" s="106" t="s">
        <v>78</v>
      </c>
      <c r="D79" s="101">
        <v>6780</v>
      </c>
      <c r="E79" s="101">
        <v>6188</v>
      </c>
      <c r="F79" s="101"/>
      <c r="H79" s="55"/>
    </row>
    <row r="80" spans="1:8" ht="15.6" x14ac:dyDescent="0.3">
      <c r="A80" s="88"/>
      <c r="B80" s="88">
        <v>32349</v>
      </c>
      <c r="C80" s="106" t="s">
        <v>79</v>
      </c>
      <c r="D80" s="101">
        <v>3200</v>
      </c>
      <c r="E80" s="101">
        <v>3737.77</v>
      </c>
      <c r="F80" s="101"/>
      <c r="H80" s="56"/>
    </row>
    <row r="81" spans="1:9" s="30" customFormat="1" ht="15.6" x14ac:dyDescent="0.3">
      <c r="A81" s="88"/>
      <c r="B81" s="88">
        <v>32361</v>
      </c>
      <c r="C81" s="106" t="s">
        <v>80</v>
      </c>
      <c r="D81" s="107">
        <v>2010</v>
      </c>
      <c r="E81" s="107">
        <v>2700</v>
      </c>
      <c r="F81" s="107"/>
      <c r="H81" s="57"/>
    </row>
    <row r="82" spans="1:9" s="30" customFormat="1" ht="15.6" x14ac:dyDescent="0.3">
      <c r="A82" s="88"/>
      <c r="B82" s="88">
        <v>32369</v>
      </c>
      <c r="C82" s="106" t="s">
        <v>194</v>
      </c>
      <c r="D82" s="107">
        <v>210</v>
      </c>
      <c r="E82" s="107">
        <v>210</v>
      </c>
      <c r="F82" s="107"/>
      <c r="H82" s="57"/>
    </row>
    <row r="83" spans="1:9" s="30" customFormat="1" ht="15.6" x14ac:dyDescent="0.3">
      <c r="A83" s="88"/>
      <c r="B83" s="88">
        <v>32372</v>
      </c>
      <c r="C83" s="106" t="s">
        <v>198</v>
      </c>
      <c r="D83" s="107">
        <v>0</v>
      </c>
      <c r="E83" s="107">
        <v>0</v>
      </c>
      <c r="F83" s="107"/>
      <c r="H83" s="57"/>
    </row>
    <row r="84" spans="1:9" ht="15.6" x14ac:dyDescent="0.3">
      <c r="A84" s="88"/>
      <c r="B84" s="88">
        <v>32379</v>
      </c>
      <c r="C84" s="106" t="s">
        <v>69</v>
      </c>
      <c r="D84" s="101">
        <v>4000</v>
      </c>
      <c r="E84" s="101">
        <v>0</v>
      </c>
      <c r="F84" s="101"/>
      <c r="H84" s="58"/>
    </row>
    <row r="85" spans="1:9" ht="15.6" x14ac:dyDescent="0.3">
      <c r="A85" s="88"/>
      <c r="B85" s="88">
        <v>32389</v>
      </c>
      <c r="C85" s="106" t="s">
        <v>82</v>
      </c>
      <c r="D85" s="108">
        <v>1800</v>
      </c>
      <c r="E85" s="108">
        <v>2080</v>
      </c>
      <c r="F85" s="108"/>
      <c r="H85" s="58"/>
    </row>
    <row r="86" spans="1:9" ht="15.6" x14ac:dyDescent="0.3">
      <c r="A86" s="88"/>
      <c r="B86" s="88">
        <v>32399</v>
      </c>
      <c r="C86" s="106" t="s">
        <v>83</v>
      </c>
      <c r="D86" s="101">
        <v>2370</v>
      </c>
      <c r="E86" s="101">
        <v>2661.5</v>
      </c>
      <c r="F86" s="101"/>
      <c r="H86" s="58"/>
    </row>
    <row r="87" spans="1:9" s="32" customFormat="1" ht="15.6" x14ac:dyDescent="0.3">
      <c r="A87" s="85"/>
      <c r="B87" s="85">
        <v>329</v>
      </c>
      <c r="C87" s="90" t="s">
        <v>59</v>
      </c>
      <c r="D87" s="103">
        <f t="shared" ref="D87:F87" si="24">SUM(D88:D92)</f>
        <v>3180</v>
      </c>
      <c r="E87" s="103">
        <f t="shared" si="24"/>
        <v>7012.75</v>
      </c>
      <c r="F87" s="103">
        <f t="shared" si="24"/>
        <v>0</v>
      </c>
      <c r="H87" s="57"/>
      <c r="I87" s="30"/>
    </row>
    <row r="88" spans="1:9" ht="15.6" x14ac:dyDescent="0.3">
      <c r="A88" s="88"/>
      <c r="B88" s="88">
        <v>32922</v>
      </c>
      <c r="C88" s="106" t="s">
        <v>91</v>
      </c>
      <c r="D88" s="108">
        <v>1110</v>
      </c>
      <c r="E88" s="108">
        <v>1129.6600000000001</v>
      </c>
      <c r="F88" s="108"/>
      <c r="H88" s="35"/>
    </row>
    <row r="89" spans="1:9" ht="15.6" x14ac:dyDescent="0.3">
      <c r="A89" s="88"/>
      <c r="B89" s="88">
        <v>32941</v>
      </c>
      <c r="C89" s="106" t="s">
        <v>84</v>
      </c>
      <c r="D89" s="108">
        <v>160</v>
      </c>
      <c r="E89" s="108">
        <v>163.09</v>
      </c>
      <c r="F89" s="108"/>
      <c r="H89" s="35"/>
    </row>
    <row r="90" spans="1:9" ht="15.6" x14ac:dyDescent="0.3">
      <c r="A90" s="88"/>
      <c r="B90" s="88">
        <v>32955</v>
      </c>
      <c r="C90" s="106" t="s">
        <v>58</v>
      </c>
      <c r="D90" s="101">
        <v>1680</v>
      </c>
      <c r="E90" s="101">
        <v>1988</v>
      </c>
      <c r="F90" s="101"/>
      <c r="H90" s="53"/>
    </row>
    <row r="91" spans="1:9" ht="15.6" x14ac:dyDescent="0.3">
      <c r="A91" s="88"/>
      <c r="B91" s="88">
        <v>32961</v>
      </c>
      <c r="C91" s="106" t="s">
        <v>242</v>
      </c>
      <c r="D91" s="101">
        <v>0</v>
      </c>
      <c r="E91" s="101">
        <v>0</v>
      </c>
      <c r="F91" s="101"/>
      <c r="H91" s="53"/>
    </row>
    <row r="92" spans="1:9" ht="15.6" x14ac:dyDescent="0.3">
      <c r="A92" s="88"/>
      <c r="B92" s="88">
        <v>32999</v>
      </c>
      <c r="C92" s="106" t="s">
        <v>59</v>
      </c>
      <c r="D92" s="101">
        <v>230</v>
      </c>
      <c r="E92" s="101">
        <v>3732</v>
      </c>
      <c r="F92" s="101"/>
    </row>
    <row r="93" spans="1:9" ht="15.6" x14ac:dyDescent="0.3">
      <c r="A93" s="88"/>
      <c r="B93" s="86">
        <v>34</v>
      </c>
      <c r="C93" s="109" t="s">
        <v>60</v>
      </c>
      <c r="D93" s="102">
        <f t="shared" ref="D93:F93" si="25">D94</f>
        <v>770</v>
      </c>
      <c r="E93" s="102">
        <f t="shared" si="25"/>
        <v>822.52</v>
      </c>
      <c r="F93" s="102">
        <f t="shared" si="25"/>
        <v>0</v>
      </c>
    </row>
    <row r="94" spans="1:9" s="32" customFormat="1" ht="15.6" x14ac:dyDescent="0.3">
      <c r="A94" s="85"/>
      <c r="B94" s="85">
        <v>343</v>
      </c>
      <c r="C94" s="90" t="s">
        <v>61</v>
      </c>
      <c r="D94" s="103">
        <f t="shared" ref="D94:F94" si="26">D95+D96</f>
        <v>770</v>
      </c>
      <c r="E94" s="103">
        <f t="shared" si="26"/>
        <v>822.52</v>
      </c>
      <c r="F94" s="103">
        <f t="shared" si="26"/>
        <v>0</v>
      </c>
    </row>
    <row r="95" spans="1:9" s="39" customFormat="1" ht="15.6" x14ac:dyDescent="0.3">
      <c r="A95" s="104"/>
      <c r="B95" s="104">
        <v>34311</v>
      </c>
      <c r="C95" s="105" t="s">
        <v>85</v>
      </c>
      <c r="D95" s="101">
        <v>750</v>
      </c>
      <c r="E95" s="101">
        <v>802.52</v>
      </c>
      <c r="F95" s="101"/>
      <c r="I95" s="41"/>
    </row>
    <row r="96" spans="1:9" ht="15.6" x14ac:dyDescent="0.3">
      <c r="A96" s="88"/>
      <c r="B96" s="88">
        <v>34339</v>
      </c>
      <c r="C96" s="106" t="s">
        <v>62</v>
      </c>
      <c r="D96" s="101">
        <v>20</v>
      </c>
      <c r="E96" s="101">
        <v>20</v>
      </c>
      <c r="F96" s="101"/>
    </row>
    <row r="97" spans="1:6" ht="31.2" x14ac:dyDescent="0.3">
      <c r="A97" s="86"/>
      <c r="B97" s="86">
        <v>37</v>
      </c>
      <c r="C97" s="109" t="s">
        <v>81</v>
      </c>
      <c r="D97" s="102">
        <f t="shared" ref="D97:F97" si="27">D98</f>
        <v>12000</v>
      </c>
      <c r="E97" s="102">
        <f t="shared" si="27"/>
        <v>13153.94</v>
      </c>
      <c r="F97" s="102">
        <f t="shared" si="27"/>
        <v>0</v>
      </c>
    </row>
    <row r="98" spans="1:6" s="32" customFormat="1" ht="31.2" x14ac:dyDescent="0.3">
      <c r="A98" s="85"/>
      <c r="B98" s="85">
        <v>372</v>
      </c>
      <c r="C98" s="90" t="s">
        <v>74</v>
      </c>
      <c r="D98" s="103">
        <f>SUM(D99:D101)</f>
        <v>12000</v>
      </c>
      <c r="E98" s="103">
        <f t="shared" ref="E98:F98" si="28">SUM(E99:E101)</f>
        <v>13153.94</v>
      </c>
      <c r="F98" s="103">
        <f t="shared" si="28"/>
        <v>0</v>
      </c>
    </row>
    <row r="99" spans="1:6" s="32" customFormat="1" ht="15.6" x14ac:dyDescent="0.3">
      <c r="A99" s="85"/>
      <c r="B99" s="88">
        <v>37213</v>
      </c>
      <c r="C99" s="106" t="s">
        <v>263</v>
      </c>
      <c r="D99" s="107">
        <v>0</v>
      </c>
      <c r="E99" s="107">
        <v>200</v>
      </c>
      <c r="F99" s="107"/>
    </row>
    <row r="100" spans="1:6" s="32" customFormat="1" ht="15.6" x14ac:dyDescent="0.3">
      <c r="A100" s="85"/>
      <c r="B100" s="88">
        <v>37219</v>
      </c>
      <c r="C100" s="106" t="s">
        <v>264</v>
      </c>
      <c r="D100" s="107">
        <v>0</v>
      </c>
      <c r="E100" s="107">
        <v>953.94</v>
      </c>
      <c r="F100" s="107"/>
    </row>
    <row r="101" spans="1:6" ht="15.6" x14ac:dyDescent="0.3">
      <c r="A101" s="88"/>
      <c r="B101" s="88">
        <v>37229</v>
      </c>
      <c r="C101" s="106" t="s">
        <v>75</v>
      </c>
      <c r="D101" s="101">
        <v>12000</v>
      </c>
      <c r="E101" s="101">
        <v>12000</v>
      </c>
      <c r="F101" s="101"/>
    </row>
    <row r="102" spans="1:6" s="123" customFormat="1" ht="15.6" x14ac:dyDescent="0.3">
      <c r="A102" s="86"/>
      <c r="B102" s="86">
        <v>38</v>
      </c>
      <c r="C102" s="109" t="s">
        <v>199</v>
      </c>
      <c r="D102" s="122">
        <f t="shared" ref="D102:F103" si="29">D103</f>
        <v>620</v>
      </c>
      <c r="E102" s="122">
        <f t="shared" si="29"/>
        <v>576</v>
      </c>
      <c r="F102" s="122">
        <f t="shared" si="29"/>
        <v>0</v>
      </c>
    </row>
    <row r="103" spans="1:6" s="32" customFormat="1" ht="15.6" x14ac:dyDescent="0.3">
      <c r="A103" s="85"/>
      <c r="B103" s="85">
        <v>381</v>
      </c>
      <c r="C103" s="90" t="s">
        <v>49</v>
      </c>
      <c r="D103" s="121">
        <f t="shared" si="29"/>
        <v>620</v>
      </c>
      <c r="E103" s="121">
        <f t="shared" si="29"/>
        <v>576</v>
      </c>
      <c r="F103" s="121">
        <f t="shared" si="29"/>
        <v>0</v>
      </c>
    </row>
    <row r="104" spans="1:6" ht="15.6" x14ac:dyDescent="0.3">
      <c r="A104" s="88"/>
      <c r="B104" s="88">
        <v>38129</v>
      </c>
      <c r="C104" s="106" t="s">
        <v>200</v>
      </c>
      <c r="D104" s="118">
        <v>620</v>
      </c>
      <c r="E104" s="118">
        <v>576</v>
      </c>
      <c r="F104" s="118"/>
    </row>
    <row r="105" spans="1:6" ht="31.2" x14ac:dyDescent="0.3">
      <c r="A105" s="113">
        <v>4</v>
      </c>
      <c r="B105" s="114"/>
      <c r="C105" s="94" t="s">
        <v>17</v>
      </c>
      <c r="D105" s="115">
        <f t="shared" ref="D105:F105" si="30">D106</f>
        <v>7710</v>
      </c>
      <c r="E105" s="115">
        <f t="shared" si="30"/>
        <v>6370</v>
      </c>
      <c r="F105" s="115">
        <f t="shared" si="30"/>
        <v>0</v>
      </c>
    </row>
    <row r="106" spans="1:6" ht="31.2" x14ac:dyDescent="0.3">
      <c r="A106" s="82"/>
      <c r="B106" s="98">
        <v>42</v>
      </c>
      <c r="C106" s="111" t="s">
        <v>33</v>
      </c>
      <c r="D106" s="99">
        <f t="shared" ref="D106:F106" si="31">D107+D109</f>
        <v>7710</v>
      </c>
      <c r="E106" s="99">
        <f t="shared" si="31"/>
        <v>6370</v>
      </c>
      <c r="F106" s="99">
        <f t="shared" si="31"/>
        <v>0</v>
      </c>
    </row>
    <row r="107" spans="1:6" s="32" customFormat="1" ht="15.6" x14ac:dyDescent="0.3">
      <c r="A107" s="80"/>
      <c r="B107" s="80">
        <v>422</v>
      </c>
      <c r="C107" s="110" t="s">
        <v>70</v>
      </c>
      <c r="D107" s="100">
        <f t="shared" ref="D107:F107" si="32">SUM(D108:D108)</f>
        <v>6380</v>
      </c>
      <c r="E107" s="100">
        <f t="shared" si="32"/>
        <v>5030.1099999999997</v>
      </c>
      <c r="F107" s="100">
        <f t="shared" si="32"/>
        <v>0</v>
      </c>
    </row>
    <row r="108" spans="1:6" ht="15.6" x14ac:dyDescent="0.3">
      <c r="A108" s="82"/>
      <c r="B108" s="82">
        <v>42273</v>
      </c>
      <c r="C108" s="93" t="s">
        <v>71</v>
      </c>
      <c r="D108" s="101">
        <v>6380</v>
      </c>
      <c r="E108" s="101">
        <v>5030.1099999999997</v>
      </c>
      <c r="F108" s="101"/>
    </row>
    <row r="109" spans="1:6" s="32" customFormat="1" ht="31.2" x14ac:dyDescent="0.3">
      <c r="A109" s="80"/>
      <c r="B109" s="80">
        <v>424</v>
      </c>
      <c r="C109" s="110" t="s">
        <v>72</v>
      </c>
      <c r="D109" s="100">
        <f t="shared" ref="D109:F109" si="33">D110</f>
        <v>1330</v>
      </c>
      <c r="E109" s="100">
        <f t="shared" si="33"/>
        <v>1339.89</v>
      </c>
      <c r="F109" s="100">
        <f t="shared" si="33"/>
        <v>0</v>
      </c>
    </row>
    <row r="110" spans="1:6" ht="15.6" x14ac:dyDescent="0.3">
      <c r="A110" s="82"/>
      <c r="B110" s="82">
        <v>42411</v>
      </c>
      <c r="C110" s="93" t="s">
        <v>73</v>
      </c>
      <c r="D110" s="101">
        <v>1330</v>
      </c>
      <c r="E110" s="101">
        <v>1339.89</v>
      </c>
      <c r="F110" s="101"/>
    </row>
    <row r="111" spans="1:6" ht="15.6" x14ac:dyDescent="0.3">
      <c r="A111" s="95"/>
      <c r="B111" s="95"/>
      <c r="C111" s="96" t="s">
        <v>86</v>
      </c>
      <c r="D111" s="97">
        <f t="shared" ref="D111:F111" si="34">D46+D105</f>
        <v>1139659</v>
      </c>
      <c r="E111" s="97">
        <f t="shared" si="34"/>
        <v>1238905.52</v>
      </c>
      <c r="F111" s="97">
        <f t="shared" si="34"/>
        <v>0</v>
      </c>
    </row>
  </sheetData>
  <mergeCells count="5">
    <mergeCell ref="A1:F1"/>
    <mergeCell ref="A3:F3"/>
    <mergeCell ref="A5:F5"/>
    <mergeCell ref="A7:F7"/>
    <mergeCell ref="A43:F43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21" workbookViewId="0">
      <selection activeCell="A2" sqref="A2"/>
    </sheetView>
  </sheetViews>
  <sheetFormatPr defaultRowHeight="14.4" x14ac:dyDescent="0.3"/>
  <cols>
    <col min="1" max="1" width="45" customWidth="1"/>
    <col min="2" max="2" width="18.6640625" customWidth="1"/>
    <col min="3" max="3" width="22.6640625" customWidth="1"/>
    <col min="4" max="4" width="23.5546875" customWidth="1"/>
  </cols>
  <sheetData>
    <row r="1" spans="1:8" ht="15.6" customHeight="1" x14ac:dyDescent="0.3">
      <c r="A1" s="219" t="s">
        <v>254</v>
      </c>
      <c r="B1" s="219"/>
      <c r="C1" s="219"/>
      <c r="D1" s="219"/>
      <c r="E1" s="219"/>
      <c r="F1" s="219"/>
      <c r="G1" s="161"/>
      <c r="H1" s="161"/>
    </row>
    <row r="2" spans="1:8" ht="15.6" customHeight="1" x14ac:dyDescent="0.3">
      <c r="A2" s="147"/>
      <c r="B2" s="147"/>
      <c r="C2" s="147"/>
      <c r="D2" s="147"/>
      <c r="E2" s="161"/>
      <c r="F2" s="161"/>
      <c r="G2" s="161"/>
      <c r="H2" s="161"/>
    </row>
    <row r="3" spans="1:8" ht="15.6" customHeight="1" x14ac:dyDescent="0.3">
      <c r="A3" s="219" t="s">
        <v>22</v>
      </c>
      <c r="B3" s="219"/>
      <c r="C3" s="219"/>
      <c r="D3" s="219"/>
      <c r="E3" s="161"/>
      <c r="F3" s="161"/>
      <c r="G3" s="161"/>
      <c r="H3" s="161"/>
    </row>
    <row r="4" spans="1:8" ht="15.6" customHeight="1" x14ac:dyDescent="0.3">
      <c r="A4" s="147"/>
      <c r="B4" s="147"/>
      <c r="C4" s="147"/>
      <c r="D4" s="147"/>
      <c r="E4" s="161"/>
      <c r="F4" s="161"/>
      <c r="G4" s="161"/>
      <c r="H4" s="161"/>
    </row>
    <row r="5" spans="1:8" ht="15.6" customHeight="1" x14ac:dyDescent="0.3">
      <c r="A5" s="219" t="s">
        <v>234</v>
      </c>
      <c r="B5" s="219"/>
      <c r="C5" s="219"/>
      <c r="D5" s="219"/>
      <c r="E5" s="161"/>
      <c r="F5" s="161"/>
      <c r="G5" s="161"/>
      <c r="H5" s="161"/>
    </row>
    <row r="6" spans="1:8" ht="15.6" x14ac:dyDescent="0.3">
      <c r="A6" s="119"/>
      <c r="B6" s="149"/>
      <c r="C6" s="149"/>
      <c r="D6" s="119"/>
    </row>
    <row r="7" spans="1:8" ht="15.75" customHeight="1" x14ac:dyDescent="0.3">
      <c r="A7" s="223" t="s">
        <v>233</v>
      </c>
      <c r="B7" s="223"/>
      <c r="C7" s="223"/>
      <c r="D7" s="223"/>
    </row>
    <row r="8" spans="1:8" ht="17.399999999999999" x14ac:dyDescent="0.3">
      <c r="A8" s="126"/>
      <c r="B8" s="126"/>
      <c r="C8" s="126"/>
      <c r="D8" s="127"/>
    </row>
    <row r="9" spans="1:8" ht="40.200000000000003" customHeight="1" x14ac:dyDescent="0.3">
      <c r="A9" s="180" t="s">
        <v>19</v>
      </c>
      <c r="B9" s="75" t="s">
        <v>222</v>
      </c>
      <c r="C9" s="16" t="s">
        <v>250</v>
      </c>
      <c r="D9" s="16"/>
    </row>
    <row r="10" spans="1:8" x14ac:dyDescent="0.3">
      <c r="A10" s="128">
        <v>1</v>
      </c>
      <c r="B10" s="129">
        <v>4</v>
      </c>
      <c r="C10" s="129">
        <v>5</v>
      </c>
      <c r="D10" s="129">
        <v>6</v>
      </c>
    </row>
    <row r="11" spans="1:8" s="131" customFormat="1" x14ac:dyDescent="0.3">
      <c r="A11" s="160" t="s">
        <v>0</v>
      </c>
      <c r="B11" s="163">
        <f>B13+B15+B17+B19+B22+B26+B28+B31</f>
        <v>1132879</v>
      </c>
      <c r="C11" s="163">
        <f t="shared" ref="C11:D11" si="0">C13+C15+C17+C19+C22+C26+C28+C31</f>
        <v>1240500.1600000001</v>
      </c>
      <c r="D11" s="163">
        <f t="shared" si="0"/>
        <v>0</v>
      </c>
    </row>
    <row r="12" spans="1:8" s="131" customFormat="1" x14ac:dyDescent="0.3">
      <c r="A12" s="160" t="s">
        <v>232</v>
      </c>
      <c r="B12" s="130"/>
      <c r="C12" s="130"/>
      <c r="D12" s="130"/>
    </row>
    <row r="13" spans="1:8" s="131" customFormat="1" x14ac:dyDescent="0.3">
      <c r="A13" s="132" t="s">
        <v>202</v>
      </c>
      <c r="B13" s="133">
        <v>28940</v>
      </c>
      <c r="C13" s="133">
        <v>21354.06</v>
      </c>
      <c r="D13" s="133"/>
    </row>
    <row r="14" spans="1:8" s="131" customFormat="1" ht="15.6" customHeight="1" x14ac:dyDescent="0.3">
      <c r="A14" s="134" t="s">
        <v>203</v>
      </c>
      <c r="B14" s="133">
        <v>0</v>
      </c>
      <c r="C14" s="133">
        <v>0</v>
      </c>
      <c r="D14" s="133"/>
    </row>
    <row r="15" spans="1:8" x14ac:dyDescent="0.3">
      <c r="A15" s="134" t="s">
        <v>204</v>
      </c>
      <c r="B15" s="135">
        <v>31989</v>
      </c>
      <c r="C15" s="135">
        <v>45355.43</v>
      </c>
      <c r="D15" s="135"/>
    </row>
    <row r="16" spans="1:8" x14ac:dyDescent="0.3">
      <c r="A16" s="162" t="s">
        <v>101</v>
      </c>
      <c r="B16" s="135"/>
      <c r="C16" s="135"/>
      <c r="D16" s="136"/>
    </row>
    <row r="17" spans="1:4" x14ac:dyDescent="0.3">
      <c r="A17" s="137" t="s">
        <v>205</v>
      </c>
      <c r="B17" s="138">
        <v>2830</v>
      </c>
      <c r="C17" s="138">
        <v>4013.37</v>
      </c>
      <c r="D17" s="138"/>
    </row>
    <row r="18" spans="1:4" x14ac:dyDescent="0.3">
      <c r="A18" s="162" t="s">
        <v>237</v>
      </c>
      <c r="B18" s="135"/>
      <c r="C18" s="135"/>
      <c r="D18" s="136"/>
    </row>
    <row r="19" spans="1:4" x14ac:dyDescent="0.3">
      <c r="A19" s="137" t="s">
        <v>206</v>
      </c>
      <c r="B19" s="138">
        <v>1400</v>
      </c>
      <c r="C19" s="138">
        <v>2000</v>
      </c>
      <c r="D19" s="138"/>
    </row>
    <row r="20" spans="1:4" x14ac:dyDescent="0.3">
      <c r="A20" s="140" t="s">
        <v>207</v>
      </c>
      <c r="B20" s="138">
        <v>2020</v>
      </c>
      <c r="C20" s="138">
        <v>11.11</v>
      </c>
      <c r="D20" s="138"/>
    </row>
    <row r="21" spans="1:4" x14ac:dyDescent="0.3">
      <c r="A21" s="162" t="s">
        <v>208</v>
      </c>
      <c r="B21" s="135"/>
      <c r="C21" s="135"/>
      <c r="D21" s="136"/>
    </row>
    <row r="22" spans="1:4" x14ac:dyDescent="0.3">
      <c r="A22" s="141" t="s">
        <v>209</v>
      </c>
      <c r="B22" s="138">
        <v>9110</v>
      </c>
      <c r="C22" s="138">
        <v>11060</v>
      </c>
      <c r="D22" s="138"/>
    </row>
    <row r="23" spans="1:4" x14ac:dyDescent="0.3">
      <c r="A23" s="141" t="s">
        <v>210</v>
      </c>
      <c r="B23" s="138"/>
      <c r="C23" s="138"/>
      <c r="D23" s="139"/>
    </row>
    <row r="24" spans="1:4" x14ac:dyDescent="0.3">
      <c r="A24" s="141" t="s">
        <v>246</v>
      </c>
      <c r="B24" s="138"/>
      <c r="C24" s="138"/>
      <c r="D24" s="139"/>
    </row>
    <row r="25" spans="1:4" x14ac:dyDescent="0.3">
      <c r="A25" s="162" t="s">
        <v>211</v>
      </c>
      <c r="B25" s="135"/>
      <c r="C25" s="135"/>
      <c r="D25" s="136"/>
    </row>
    <row r="26" spans="1:4" x14ac:dyDescent="0.3">
      <c r="A26" s="141" t="s">
        <v>212</v>
      </c>
      <c r="B26" s="138">
        <v>1054650</v>
      </c>
      <c r="C26" s="138">
        <v>1143560.3</v>
      </c>
      <c r="D26" s="138"/>
    </row>
    <row r="27" spans="1:4" x14ac:dyDescent="0.3">
      <c r="A27" s="141" t="s">
        <v>247</v>
      </c>
      <c r="B27" s="138"/>
      <c r="C27" s="138">
        <v>-5466.3</v>
      </c>
      <c r="D27" s="139"/>
    </row>
    <row r="28" spans="1:4" x14ac:dyDescent="0.3">
      <c r="A28" s="140" t="s">
        <v>213</v>
      </c>
      <c r="B28" s="138">
        <v>3700</v>
      </c>
      <c r="C28" s="138">
        <v>12959</v>
      </c>
      <c r="D28" s="138"/>
    </row>
    <row r="29" spans="1:4" x14ac:dyDescent="0.3">
      <c r="A29" s="140" t="s">
        <v>248</v>
      </c>
      <c r="B29" s="138"/>
      <c r="C29" s="138"/>
      <c r="D29" s="139"/>
    </row>
    <row r="30" spans="1:4" x14ac:dyDescent="0.3">
      <c r="A30" s="162" t="s">
        <v>214</v>
      </c>
      <c r="B30" s="135"/>
      <c r="C30" s="135"/>
      <c r="D30" s="136"/>
    </row>
    <row r="31" spans="1:4" ht="13.2" customHeight="1" x14ac:dyDescent="0.3">
      <c r="A31" s="141" t="s">
        <v>215</v>
      </c>
      <c r="B31" s="138">
        <v>260</v>
      </c>
      <c r="C31" s="138">
        <v>198</v>
      </c>
      <c r="D31" s="138"/>
    </row>
    <row r="32" spans="1:4" x14ac:dyDescent="0.3">
      <c r="A32" s="137" t="s">
        <v>216</v>
      </c>
      <c r="B32" s="138">
        <v>4760</v>
      </c>
      <c r="C32" s="138">
        <v>3860.55</v>
      </c>
      <c r="D32" s="138"/>
    </row>
    <row r="33" spans="1:4" x14ac:dyDescent="0.3">
      <c r="A33" s="143" t="s">
        <v>217</v>
      </c>
      <c r="B33" s="144">
        <f t="shared" ref="B33:D33" si="1">B14+B20+B23+B32</f>
        <v>6780</v>
      </c>
      <c r="C33" s="144">
        <f>C14+C20+C23+C27+C32</f>
        <v>-1594.6400000000003</v>
      </c>
      <c r="D33" s="144">
        <f t="shared" si="1"/>
        <v>0</v>
      </c>
    </row>
    <row r="35" spans="1:4" ht="15.6" x14ac:dyDescent="0.3">
      <c r="A35" s="223" t="s">
        <v>235</v>
      </c>
      <c r="B35" s="223"/>
      <c r="C35" s="223"/>
      <c r="D35" s="223"/>
    </row>
    <row r="36" spans="1:4" ht="17.399999999999999" x14ac:dyDescent="0.3">
      <c r="A36" s="126"/>
      <c r="B36" s="126"/>
      <c r="C36" s="126"/>
      <c r="D36" s="127"/>
    </row>
    <row r="37" spans="1:4" ht="31.2" x14ac:dyDescent="0.3">
      <c r="A37" s="180" t="s">
        <v>19</v>
      </c>
      <c r="B37" s="75" t="s">
        <v>222</v>
      </c>
      <c r="C37" s="16" t="s">
        <v>250</v>
      </c>
      <c r="D37" s="16"/>
    </row>
    <row r="38" spans="1:4" x14ac:dyDescent="0.3">
      <c r="A38" s="128">
        <v>1</v>
      </c>
      <c r="B38" s="129">
        <v>4</v>
      </c>
      <c r="C38" s="129">
        <v>5</v>
      </c>
      <c r="D38" s="129">
        <v>6</v>
      </c>
    </row>
    <row r="39" spans="1:4" x14ac:dyDescent="0.3">
      <c r="A39" s="160" t="s">
        <v>236</v>
      </c>
      <c r="B39" s="163">
        <f t="shared" ref="B39:D39" si="2">B41+B42+B44+B46+B48+B50+B51+B53</f>
        <v>1139659</v>
      </c>
      <c r="C39" s="163">
        <f t="shared" si="2"/>
        <v>1238905.52</v>
      </c>
      <c r="D39" s="163">
        <f t="shared" si="2"/>
        <v>0</v>
      </c>
    </row>
    <row r="40" spans="1:4" x14ac:dyDescent="0.3">
      <c r="A40" s="160" t="s">
        <v>232</v>
      </c>
      <c r="B40" s="130"/>
      <c r="C40" s="130"/>
      <c r="D40" s="130"/>
    </row>
    <row r="41" spans="1:4" x14ac:dyDescent="0.3">
      <c r="A41" s="132" t="s">
        <v>202</v>
      </c>
      <c r="B41" s="133">
        <v>28940</v>
      </c>
      <c r="C41" s="133">
        <v>21354.06</v>
      </c>
      <c r="D41" s="133"/>
    </row>
    <row r="42" spans="1:4" x14ac:dyDescent="0.3">
      <c r="A42" s="134" t="s">
        <v>204</v>
      </c>
      <c r="B42" s="135">
        <v>31989</v>
      </c>
      <c r="C42" s="135">
        <v>45355.43</v>
      </c>
      <c r="D42" s="135"/>
    </row>
    <row r="43" spans="1:4" x14ac:dyDescent="0.3">
      <c r="A43" s="162" t="s">
        <v>101</v>
      </c>
      <c r="B43" s="135"/>
      <c r="C43" s="135"/>
      <c r="D43" s="136"/>
    </row>
    <row r="44" spans="1:4" x14ac:dyDescent="0.3">
      <c r="A44" s="137" t="s">
        <v>205</v>
      </c>
      <c r="B44" s="138">
        <v>2830</v>
      </c>
      <c r="C44" s="138">
        <v>4013.37</v>
      </c>
      <c r="D44" s="138"/>
    </row>
    <row r="45" spans="1:4" x14ac:dyDescent="0.3">
      <c r="A45" s="162" t="s">
        <v>99</v>
      </c>
      <c r="B45" s="135"/>
      <c r="C45" s="135"/>
      <c r="D45" s="136"/>
    </row>
    <row r="46" spans="1:4" x14ac:dyDescent="0.3">
      <c r="A46" s="137" t="s">
        <v>206</v>
      </c>
      <c r="B46" s="138">
        <v>3420</v>
      </c>
      <c r="C46" s="138">
        <v>2011.11</v>
      </c>
      <c r="D46" s="138"/>
    </row>
    <row r="47" spans="1:4" x14ac:dyDescent="0.3">
      <c r="A47" s="162" t="s">
        <v>208</v>
      </c>
      <c r="B47" s="135"/>
      <c r="C47" s="135"/>
      <c r="D47" s="136"/>
    </row>
    <row r="48" spans="1:4" x14ac:dyDescent="0.3">
      <c r="A48" s="141" t="s">
        <v>209</v>
      </c>
      <c r="B48" s="138">
        <v>9110</v>
      </c>
      <c r="C48" s="138">
        <v>11060</v>
      </c>
      <c r="D48" s="138"/>
    </row>
    <row r="49" spans="1:4" x14ac:dyDescent="0.3">
      <c r="A49" s="162" t="s">
        <v>211</v>
      </c>
      <c r="B49" s="135"/>
      <c r="C49" s="135"/>
      <c r="D49" s="136"/>
    </row>
    <row r="50" spans="1:4" x14ac:dyDescent="0.3">
      <c r="A50" s="141" t="s">
        <v>212</v>
      </c>
      <c r="B50" s="138">
        <v>1054650</v>
      </c>
      <c r="C50" s="138">
        <v>1138094</v>
      </c>
      <c r="D50" s="138"/>
    </row>
    <row r="51" spans="1:4" x14ac:dyDescent="0.3">
      <c r="A51" s="140" t="s">
        <v>213</v>
      </c>
      <c r="B51" s="138">
        <v>3700</v>
      </c>
      <c r="C51" s="138">
        <v>12959</v>
      </c>
      <c r="D51" s="138"/>
    </row>
    <row r="52" spans="1:4" x14ac:dyDescent="0.3">
      <c r="A52" s="162" t="s">
        <v>214</v>
      </c>
      <c r="B52" s="135"/>
      <c r="C52" s="135"/>
      <c r="D52" s="136"/>
    </row>
    <row r="53" spans="1:4" x14ac:dyDescent="0.3">
      <c r="A53" s="141" t="s">
        <v>215</v>
      </c>
      <c r="B53" s="142">
        <v>5020</v>
      </c>
      <c r="C53" s="142">
        <v>4058.55</v>
      </c>
      <c r="D53" s="142"/>
    </row>
  </sheetData>
  <mergeCells count="5">
    <mergeCell ref="A35:D35"/>
    <mergeCell ref="A1:F1"/>
    <mergeCell ref="A7:D7"/>
    <mergeCell ref="A3:D3"/>
    <mergeCell ref="A5:D5"/>
  </mergeCells>
  <pageMargins left="0.7" right="0.7" top="0.75" bottom="0.75" header="0.3" footer="0.3"/>
  <pageSetup paperSize="9" scale="5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2" sqref="K12"/>
    </sheetView>
  </sheetViews>
  <sheetFormatPr defaultRowHeight="14.4" x14ac:dyDescent="0.3"/>
  <cols>
    <col min="1" max="1" width="49.21875" customWidth="1"/>
    <col min="2" max="2" width="15.6640625" customWidth="1"/>
    <col min="3" max="3" width="16.5546875" customWidth="1"/>
    <col min="4" max="4" width="15.21875" customWidth="1"/>
  </cols>
  <sheetData>
    <row r="1" spans="1:6" ht="44.4" customHeight="1" x14ac:dyDescent="0.3">
      <c r="A1" s="219" t="s">
        <v>254</v>
      </c>
      <c r="B1" s="219"/>
      <c r="C1" s="219"/>
      <c r="D1" s="219"/>
      <c r="E1" s="161"/>
      <c r="F1" s="161"/>
    </row>
    <row r="2" spans="1:6" ht="18" customHeight="1" x14ac:dyDescent="0.3">
      <c r="A2" s="20"/>
      <c r="B2" s="20"/>
      <c r="C2" s="20"/>
      <c r="D2" s="20"/>
    </row>
    <row r="3" spans="1:6" ht="15.6" x14ac:dyDescent="0.3">
      <c r="A3" s="195" t="s">
        <v>22</v>
      </c>
      <c r="B3" s="195"/>
      <c r="C3" s="195"/>
      <c r="D3" s="195"/>
    </row>
    <row r="4" spans="1:6" ht="17.399999999999999" x14ac:dyDescent="0.3">
      <c r="A4" s="20"/>
      <c r="B4" s="5"/>
      <c r="C4" s="5"/>
      <c r="D4" s="5"/>
    </row>
    <row r="5" spans="1:6" ht="15.6" x14ac:dyDescent="0.3">
      <c r="A5" s="195" t="s">
        <v>10</v>
      </c>
      <c r="B5" s="195"/>
      <c r="C5" s="195"/>
      <c r="D5" s="195"/>
    </row>
    <row r="6" spans="1:6" ht="17.399999999999999" x14ac:dyDescent="0.3">
      <c r="A6" s="20"/>
      <c r="B6" s="5"/>
      <c r="C6" s="5"/>
      <c r="D6" s="5"/>
    </row>
    <row r="7" spans="1:6" ht="15.75" customHeight="1" x14ac:dyDescent="0.3">
      <c r="A7" s="195" t="s">
        <v>18</v>
      </c>
      <c r="B7" s="195"/>
      <c r="C7" s="195"/>
      <c r="D7" s="195"/>
    </row>
    <row r="8" spans="1:6" ht="17.399999999999999" x14ac:dyDescent="0.3">
      <c r="A8" s="20"/>
      <c r="B8" s="5"/>
      <c r="C8" s="5"/>
      <c r="D8" s="54"/>
    </row>
    <row r="9" spans="1:6" ht="31.2" x14ac:dyDescent="0.3">
      <c r="A9" s="16" t="s">
        <v>19</v>
      </c>
      <c r="B9" s="75" t="s">
        <v>222</v>
      </c>
      <c r="C9" s="16" t="s">
        <v>250</v>
      </c>
      <c r="D9" s="16"/>
    </row>
    <row r="10" spans="1:6" s="32" customFormat="1" x14ac:dyDescent="0.3">
      <c r="A10" s="59" t="s">
        <v>20</v>
      </c>
      <c r="B10" s="60">
        <f>B11+B16</f>
        <v>1139659</v>
      </c>
      <c r="C10" s="60">
        <f t="shared" ref="C10:D10" si="0">C11+C16</f>
        <v>1238905.52</v>
      </c>
      <c r="D10" s="60">
        <f t="shared" si="0"/>
        <v>0</v>
      </c>
    </row>
    <row r="11" spans="1:6" s="32" customFormat="1" x14ac:dyDescent="0.3">
      <c r="A11" s="42" t="s">
        <v>107</v>
      </c>
      <c r="B11" s="43">
        <f t="shared" ref="B11:D11" si="1">B12+B14</f>
        <v>1139659</v>
      </c>
      <c r="C11" s="43">
        <f t="shared" si="1"/>
        <v>1236216.8999999999</v>
      </c>
      <c r="D11" s="43">
        <f t="shared" si="1"/>
        <v>0</v>
      </c>
    </row>
    <row r="12" spans="1:6" s="32" customFormat="1" x14ac:dyDescent="0.3">
      <c r="A12" s="40" t="s">
        <v>108</v>
      </c>
      <c r="B12" s="29">
        <f t="shared" ref="B12:D12" si="2">B13</f>
        <v>1110719</v>
      </c>
      <c r="C12" s="29">
        <f t="shared" si="2"/>
        <v>1217551.46</v>
      </c>
      <c r="D12" s="29">
        <f t="shared" si="2"/>
        <v>0</v>
      </c>
    </row>
    <row r="13" spans="1:6" x14ac:dyDescent="0.3">
      <c r="A13" s="11" t="s">
        <v>109</v>
      </c>
      <c r="B13" s="31">
        <v>1110719</v>
      </c>
      <c r="C13" s="31">
        <v>1217551.46</v>
      </c>
      <c r="D13" s="31"/>
    </row>
    <row r="14" spans="1:6" s="32" customFormat="1" x14ac:dyDescent="0.3">
      <c r="A14" s="10" t="s">
        <v>111</v>
      </c>
      <c r="B14" s="29">
        <f t="shared" ref="B14:D14" si="3">B15</f>
        <v>28940</v>
      </c>
      <c r="C14" s="29">
        <f t="shared" si="3"/>
        <v>18665.439999999999</v>
      </c>
      <c r="D14" s="29">
        <f t="shared" si="3"/>
        <v>0</v>
      </c>
    </row>
    <row r="15" spans="1:6" x14ac:dyDescent="0.3">
      <c r="A15" s="11" t="s">
        <v>112</v>
      </c>
      <c r="B15" s="31">
        <v>28940</v>
      </c>
      <c r="C15" s="31">
        <v>18665.439999999999</v>
      </c>
      <c r="D15" s="31"/>
    </row>
    <row r="16" spans="1:6" x14ac:dyDescent="0.3">
      <c r="A16" s="190" t="s">
        <v>251</v>
      </c>
      <c r="B16" s="190">
        <f>B17</f>
        <v>0</v>
      </c>
      <c r="C16" s="190">
        <f t="shared" ref="C16:D17" si="4">C17</f>
        <v>2688.62</v>
      </c>
      <c r="D16" s="190">
        <f t="shared" si="4"/>
        <v>0</v>
      </c>
    </row>
    <row r="17" spans="1:4" x14ac:dyDescent="0.3">
      <c r="A17" s="189" t="s">
        <v>252</v>
      </c>
      <c r="B17" s="189">
        <f>B18</f>
        <v>0</v>
      </c>
      <c r="C17" s="189">
        <f t="shared" si="4"/>
        <v>2688.62</v>
      </c>
      <c r="D17" s="189">
        <f t="shared" si="4"/>
        <v>0</v>
      </c>
    </row>
    <row r="18" spans="1:4" x14ac:dyDescent="0.3">
      <c r="A18" s="188" t="s">
        <v>253</v>
      </c>
      <c r="B18" s="188">
        <v>0</v>
      </c>
      <c r="C18" s="188">
        <v>2688.62</v>
      </c>
      <c r="D18" s="188"/>
    </row>
  </sheetData>
  <mergeCells count="4">
    <mergeCell ref="A3:D3"/>
    <mergeCell ref="A5:D5"/>
    <mergeCell ref="A7:D7"/>
    <mergeCell ref="A1:D1"/>
  </mergeCells>
  <pageMargins left="0.7" right="0.7" top="0.75" bottom="0.75" header="0.3" footer="0.3"/>
  <pageSetup paperSize="9" orientation="landscape" horizontalDpi="4294967293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workbookViewId="0">
      <selection activeCell="D20" sqref="D20"/>
    </sheetView>
  </sheetViews>
  <sheetFormatPr defaultRowHeight="14.4" x14ac:dyDescent="0.3"/>
  <cols>
    <col min="1" max="1" width="7.88671875" customWidth="1"/>
    <col min="2" max="2" width="8.44140625" customWidth="1"/>
    <col min="3" max="3" width="6.33203125" customWidth="1"/>
    <col min="4" max="7" width="25.33203125" customWidth="1"/>
  </cols>
  <sheetData>
    <row r="1" spans="1:7" ht="15.6" x14ac:dyDescent="0.3">
      <c r="A1" s="195" t="s">
        <v>123</v>
      </c>
      <c r="B1" s="195"/>
      <c r="C1" s="195"/>
      <c r="D1" s="195"/>
      <c r="E1" s="195"/>
      <c r="F1" s="195"/>
      <c r="G1" s="195"/>
    </row>
    <row r="2" spans="1:7" ht="17.399999999999999" x14ac:dyDescent="0.3">
      <c r="A2" s="20"/>
      <c r="B2" s="20"/>
      <c r="C2" s="20"/>
      <c r="D2" s="20"/>
      <c r="E2" s="20"/>
      <c r="F2" s="20"/>
      <c r="G2" s="20"/>
    </row>
    <row r="3" spans="1:7" ht="15.6" x14ac:dyDescent="0.3">
      <c r="A3" s="195" t="s">
        <v>22</v>
      </c>
      <c r="B3" s="195"/>
      <c r="C3" s="195"/>
      <c r="D3" s="195"/>
      <c r="E3" s="195"/>
      <c r="F3" s="197"/>
      <c r="G3" s="197"/>
    </row>
    <row r="4" spans="1:7" ht="17.399999999999999" x14ac:dyDescent="0.3">
      <c r="A4" s="20"/>
      <c r="B4" s="20"/>
      <c r="C4" s="20"/>
      <c r="D4" s="20"/>
      <c r="E4" s="20"/>
      <c r="F4" s="5"/>
      <c r="G4" s="5"/>
    </row>
    <row r="5" spans="1:7" ht="15.6" x14ac:dyDescent="0.3">
      <c r="A5" s="195" t="s">
        <v>124</v>
      </c>
      <c r="B5" s="196"/>
      <c r="C5" s="196"/>
      <c r="D5" s="196"/>
      <c r="E5" s="196"/>
      <c r="F5" s="196"/>
      <c r="G5" s="196"/>
    </row>
    <row r="6" spans="1:7" ht="17.399999999999999" x14ac:dyDescent="0.3">
      <c r="A6" s="20"/>
      <c r="B6" s="20"/>
      <c r="C6" s="20"/>
      <c r="D6" s="20"/>
      <c r="E6" s="20"/>
      <c r="F6" s="5"/>
      <c r="G6" s="5"/>
    </row>
    <row r="7" spans="1:7" ht="26.4" x14ac:dyDescent="0.3">
      <c r="A7" s="16" t="s">
        <v>11</v>
      </c>
      <c r="B7" s="15" t="s">
        <v>12</v>
      </c>
      <c r="C7" s="15" t="s">
        <v>13</v>
      </c>
      <c r="D7" s="15" t="s">
        <v>125</v>
      </c>
      <c r="E7" s="16" t="s">
        <v>28</v>
      </c>
      <c r="F7" s="16" t="s">
        <v>29</v>
      </c>
      <c r="G7" s="16" t="s">
        <v>30</v>
      </c>
    </row>
    <row r="8" spans="1:7" ht="24.75" customHeight="1" x14ac:dyDescent="0.3">
      <c r="A8" s="9">
        <v>8</v>
      </c>
      <c r="B8" s="9"/>
      <c r="C8" s="9"/>
      <c r="D8" s="9" t="s">
        <v>126</v>
      </c>
      <c r="E8" s="44"/>
      <c r="F8" s="44"/>
      <c r="G8" s="44"/>
    </row>
    <row r="9" spans="1:7" ht="19.5" customHeight="1" x14ac:dyDescent="0.3">
      <c r="A9" s="9"/>
      <c r="B9" s="45">
        <v>84</v>
      </c>
      <c r="C9" s="45"/>
      <c r="D9" s="45" t="s">
        <v>127</v>
      </c>
      <c r="E9" s="44"/>
      <c r="F9" s="44"/>
      <c r="G9" s="44"/>
    </row>
    <row r="10" spans="1:7" ht="25.5" customHeight="1" x14ac:dyDescent="0.3">
      <c r="A10" s="46"/>
      <c r="B10" s="46"/>
      <c r="C10" s="47">
        <v>81</v>
      </c>
      <c r="D10" s="48" t="s">
        <v>128</v>
      </c>
      <c r="E10" s="44"/>
      <c r="F10" s="44"/>
      <c r="G10" s="44"/>
    </row>
    <row r="11" spans="1:7" ht="28.5" customHeight="1" x14ac:dyDescent="0.3">
      <c r="A11" s="10">
        <v>5</v>
      </c>
      <c r="B11" s="49"/>
      <c r="C11" s="49"/>
      <c r="D11" s="50" t="s">
        <v>129</v>
      </c>
      <c r="E11" s="44"/>
      <c r="F11" s="44"/>
      <c r="G11" s="44"/>
    </row>
    <row r="12" spans="1:7" ht="29.25" customHeight="1" x14ac:dyDescent="0.3">
      <c r="A12" s="45"/>
      <c r="B12" s="45">
        <v>54</v>
      </c>
      <c r="C12" s="45"/>
      <c r="D12" s="51" t="s">
        <v>130</v>
      </c>
      <c r="E12" s="44"/>
      <c r="F12" s="44"/>
      <c r="G12" s="52"/>
    </row>
    <row r="13" spans="1:7" x14ac:dyDescent="0.3">
      <c r="A13" s="45"/>
      <c r="B13" s="45"/>
      <c r="C13" s="47">
        <v>11</v>
      </c>
      <c r="D13" s="47" t="s">
        <v>131</v>
      </c>
      <c r="E13" s="44"/>
      <c r="F13" s="44"/>
      <c r="G13" s="52"/>
    </row>
    <row r="14" spans="1:7" x14ac:dyDescent="0.3">
      <c r="A14" s="45"/>
      <c r="B14" s="45"/>
      <c r="C14" s="47">
        <v>31</v>
      </c>
      <c r="D14" s="47" t="s">
        <v>132</v>
      </c>
      <c r="E14" s="44"/>
      <c r="F14" s="44"/>
      <c r="G14" s="52"/>
    </row>
  </sheetData>
  <mergeCells count="3">
    <mergeCell ref="A1:G1"/>
    <mergeCell ref="A3:G3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5"/>
  <sheetViews>
    <sheetView tabSelected="1" zoomScaleNormal="100" workbookViewId="0">
      <selection activeCell="F228" sqref="F228"/>
    </sheetView>
  </sheetViews>
  <sheetFormatPr defaultRowHeight="14.4" x14ac:dyDescent="0.3"/>
  <cols>
    <col min="1" max="1" width="9" bestFit="1" customWidth="1"/>
    <col min="2" max="2" width="8.44140625" bestFit="1" customWidth="1"/>
    <col min="3" max="3" width="8.6640625" customWidth="1"/>
    <col min="4" max="4" width="33.88671875" customWidth="1"/>
    <col min="5" max="7" width="18.6640625" customWidth="1"/>
    <col min="8" max="8" width="10.109375" bestFit="1" customWidth="1"/>
  </cols>
  <sheetData>
    <row r="1" spans="1:8" s="36" customFormat="1" ht="42" customHeight="1" x14ac:dyDescent="0.3">
      <c r="A1" s="219" t="s">
        <v>254</v>
      </c>
      <c r="B1" s="219"/>
      <c r="C1" s="219"/>
      <c r="D1" s="219"/>
      <c r="E1" s="219"/>
      <c r="F1" s="219"/>
      <c r="G1" s="219"/>
      <c r="H1" s="219"/>
    </row>
    <row r="2" spans="1:8" s="36" customFormat="1" ht="15.6" x14ac:dyDescent="0.3">
      <c r="A2" s="61"/>
      <c r="B2" s="61"/>
      <c r="C2" s="61"/>
      <c r="D2" s="61"/>
      <c r="E2" s="65"/>
      <c r="F2" s="65"/>
      <c r="G2" s="61"/>
    </row>
    <row r="3" spans="1:8" s="36" customFormat="1" ht="18" customHeight="1" x14ac:dyDescent="0.3">
      <c r="A3" s="245" t="s">
        <v>21</v>
      </c>
      <c r="B3" s="246"/>
      <c r="C3" s="246"/>
      <c r="D3" s="246"/>
      <c r="E3" s="246"/>
      <c r="F3" s="246"/>
      <c r="G3" s="246"/>
    </row>
    <row r="4" spans="1:8" s="36" customFormat="1" ht="18" customHeight="1" x14ac:dyDescent="0.3">
      <c r="A4" s="149"/>
      <c r="B4" s="150"/>
      <c r="C4" s="150"/>
      <c r="D4" s="150"/>
      <c r="E4" s="150"/>
      <c r="F4" s="150"/>
      <c r="G4" s="150"/>
    </row>
    <row r="5" spans="1:8" s="36" customFormat="1" ht="31.2" x14ac:dyDescent="0.3">
      <c r="A5" s="247" t="s">
        <v>23</v>
      </c>
      <c r="B5" s="248"/>
      <c r="C5" s="249"/>
      <c r="D5" s="66" t="s">
        <v>24</v>
      </c>
      <c r="E5" s="75" t="s">
        <v>222</v>
      </c>
      <c r="F5" s="16" t="s">
        <v>250</v>
      </c>
      <c r="G5" s="16"/>
    </row>
    <row r="6" spans="1:8" s="36" customFormat="1" ht="15.6" customHeight="1" x14ac:dyDescent="0.3">
      <c r="A6" s="262" t="s">
        <v>267</v>
      </c>
      <c r="B6" s="263"/>
      <c r="C6" s="263"/>
      <c r="D6" s="264"/>
      <c r="E6" s="192">
        <f>E7+E13</f>
        <v>1139659</v>
      </c>
      <c r="F6" s="192">
        <f t="shared" ref="F6:G6" si="0">F7+F13</f>
        <v>1238905.5200000003</v>
      </c>
      <c r="G6" s="192">
        <f t="shared" si="0"/>
        <v>0</v>
      </c>
    </row>
    <row r="7" spans="1:8" s="37" customFormat="1" ht="46.8" x14ac:dyDescent="0.3">
      <c r="A7" s="259" t="s">
        <v>265</v>
      </c>
      <c r="B7" s="260"/>
      <c r="C7" s="261"/>
      <c r="D7" s="183" t="s">
        <v>266</v>
      </c>
      <c r="E7" s="166">
        <f>E8</f>
        <v>0</v>
      </c>
      <c r="F7" s="166">
        <f t="shared" ref="F7:G7" si="1">F8</f>
        <v>2688.62</v>
      </c>
      <c r="G7" s="166">
        <f t="shared" si="1"/>
        <v>0</v>
      </c>
    </row>
    <row r="8" spans="1:8" s="37" customFormat="1" ht="21" customHeight="1" x14ac:dyDescent="0.3">
      <c r="A8" s="253" t="s">
        <v>268</v>
      </c>
      <c r="B8" s="254"/>
      <c r="C8" s="255"/>
      <c r="D8" s="184" t="s">
        <v>269</v>
      </c>
      <c r="E8" s="167">
        <f>E9</f>
        <v>0</v>
      </c>
      <c r="F8" s="167">
        <f t="shared" ref="F8:G8" si="2">F9</f>
        <v>2688.62</v>
      </c>
      <c r="G8" s="167">
        <f t="shared" si="2"/>
        <v>0</v>
      </c>
    </row>
    <row r="9" spans="1:8" s="32" customFormat="1" ht="39" customHeight="1" x14ac:dyDescent="0.3">
      <c r="A9" s="239" t="s">
        <v>270</v>
      </c>
      <c r="B9" s="240"/>
      <c r="C9" s="241"/>
      <c r="D9" s="186" t="s">
        <v>271</v>
      </c>
      <c r="E9" s="171">
        <f>E10</f>
        <v>0</v>
      </c>
      <c r="F9" s="171">
        <f t="shared" ref="F9:G9" si="3">F10</f>
        <v>2688.62</v>
      </c>
      <c r="G9" s="171">
        <f t="shared" si="3"/>
        <v>0</v>
      </c>
    </row>
    <row r="10" spans="1:8" s="64" customFormat="1" ht="21" customHeight="1" x14ac:dyDescent="0.3">
      <c r="A10" s="250" t="s">
        <v>115</v>
      </c>
      <c r="B10" s="251"/>
      <c r="C10" s="252"/>
      <c r="D10" s="187" t="s">
        <v>272</v>
      </c>
      <c r="E10" s="165">
        <f t="shared" ref="E10:G10" si="4">E12</f>
        <v>0</v>
      </c>
      <c r="F10" s="165">
        <f t="shared" si="4"/>
        <v>2688.62</v>
      </c>
      <c r="G10" s="165">
        <f t="shared" si="4"/>
        <v>0</v>
      </c>
    </row>
    <row r="11" spans="1:8" s="32" customFormat="1" ht="31.2" x14ac:dyDescent="0.3">
      <c r="A11" s="233" t="s">
        <v>87</v>
      </c>
      <c r="B11" s="234"/>
      <c r="C11" s="235"/>
      <c r="D11" s="185" t="s">
        <v>273</v>
      </c>
      <c r="E11" s="68">
        <f t="shared" ref="E11:G11" si="5">E12</f>
        <v>0</v>
      </c>
      <c r="F11" s="68">
        <f t="shared" si="5"/>
        <v>2688.62</v>
      </c>
      <c r="G11" s="68">
        <f t="shared" si="5"/>
        <v>0</v>
      </c>
    </row>
    <row r="12" spans="1:8" ht="15.6" x14ac:dyDescent="0.3">
      <c r="A12" s="224">
        <v>32251</v>
      </c>
      <c r="B12" s="225"/>
      <c r="C12" s="226"/>
      <c r="D12" s="182" t="s">
        <v>171</v>
      </c>
      <c r="E12" s="73">
        <v>0</v>
      </c>
      <c r="F12" s="73">
        <v>2688.62</v>
      </c>
      <c r="G12" s="73"/>
      <c r="H12" s="35"/>
    </row>
    <row r="13" spans="1:8" s="37" customFormat="1" ht="46.8" x14ac:dyDescent="0.3">
      <c r="A13" s="259" t="s">
        <v>238</v>
      </c>
      <c r="B13" s="260"/>
      <c r="C13" s="261"/>
      <c r="D13" s="183" t="s">
        <v>274</v>
      </c>
      <c r="E13" s="166">
        <f>E14</f>
        <v>1139659</v>
      </c>
      <c r="F13" s="166">
        <f t="shared" ref="F13" si="6">F14</f>
        <v>1236216.9000000001</v>
      </c>
      <c r="G13" s="166">
        <f t="shared" ref="G13" si="7">G14</f>
        <v>0</v>
      </c>
    </row>
    <row r="14" spans="1:8" s="37" customFormat="1" ht="21" customHeight="1" x14ac:dyDescent="0.3">
      <c r="A14" s="253" t="s">
        <v>239</v>
      </c>
      <c r="B14" s="254"/>
      <c r="C14" s="255"/>
      <c r="D14" s="184" t="s">
        <v>240</v>
      </c>
      <c r="E14" s="167">
        <f>E15+E145+E189</f>
        <v>1139659</v>
      </c>
      <c r="F14" s="167">
        <f>F15+F145+F189</f>
        <v>1236216.9000000001</v>
      </c>
      <c r="G14" s="167">
        <f>G15+G145+G189</f>
        <v>0</v>
      </c>
    </row>
    <row r="15" spans="1:8" s="32" customFormat="1" ht="51.75" customHeight="1" x14ac:dyDescent="0.3">
      <c r="A15" s="239" t="s">
        <v>95</v>
      </c>
      <c r="B15" s="240"/>
      <c r="C15" s="241"/>
      <c r="D15" s="170" t="s">
        <v>142</v>
      </c>
      <c r="E15" s="171">
        <f>E16+E33+E48+E61+E78+E95+E121+E127+E133+E139</f>
        <v>28940</v>
      </c>
      <c r="F15" s="171">
        <f>F16+F33+F48+F61+F78+F95+F121+F127+F133+F139</f>
        <v>18665.440000000002</v>
      </c>
      <c r="G15" s="171">
        <f>G16+G33+G48+G61+G78+G95+G108+G121+G127+G133+G139</f>
        <v>0</v>
      </c>
    </row>
    <row r="16" spans="1:8" s="64" customFormat="1" ht="46.5" customHeight="1" x14ac:dyDescent="0.3">
      <c r="A16" s="250" t="s">
        <v>115</v>
      </c>
      <c r="B16" s="251"/>
      <c r="C16" s="252"/>
      <c r="D16" s="164" t="s">
        <v>148</v>
      </c>
      <c r="E16" s="165">
        <f t="shared" ref="E16:G17" si="8">E17</f>
        <v>880</v>
      </c>
      <c r="F16" s="165">
        <f t="shared" si="8"/>
        <v>2089.44</v>
      </c>
      <c r="G16" s="165">
        <f t="shared" si="8"/>
        <v>0</v>
      </c>
    </row>
    <row r="17" spans="1:7" s="32" customFormat="1" ht="31.2" x14ac:dyDescent="0.3">
      <c r="A17" s="233" t="s">
        <v>87</v>
      </c>
      <c r="B17" s="234"/>
      <c r="C17" s="235"/>
      <c r="D17" s="67" t="s">
        <v>196</v>
      </c>
      <c r="E17" s="68">
        <f t="shared" si="8"/>
        <v>880</v>
      </c>
      <c r="F17" s="68">
        <f t="shared" si="8"/>
        <v>2089.44</v>
      </c>
      <c r="G17" s="68">
        <f t="shared" si="8"/>
        <v>0</v>
      </c>
    </row>
    <row r="18" spans="1:7" s="32" customFormat="1" ht="15.6" x14ac:dyDescent="0.3">
      <c r="A18" s="230">
        <v>3</v>
      </c>
      <c r="B18" s="231"/>
      <c r="C18" s="232"/>
      <c r="D18" s="69" t="s">
        <v>15</v>
      </c>
      <c r="E18" s="70">
        <f>E19+E29</f>
        <v>880</v>
      </c>
      <c r="F18" s="70">
        <f>F19+F29</f>
        <v>2089.44</v>
      </c>
      <c r="G18" s="70">
        <f>G19+G29</f>
        <v>0</v>
      </c>
    </row>
    <row r="19" spans="1:7" s="32" customFormat="1" ht="15.6" x14ac:dyDescent="0.3">
      <c r="A19" s="227">
        <v>32</v>
      </c>
      <c r="B19" s="228"/>
      <c r="C19" s="229"/>
      <c r="D19" s="69" t="s">
        <v>25</v>
      </c>
      <c r="E19" s="70">
        <f t="shared" ref="E19:G19" si="9">E20+E22+E25+E27</f>
        <v>880</v>
      </c>
      <c r="F19" s="70">
        <f t="shared" si="9"/>
        <v>935.5</v>
      </c>
      <c r="G19" s="70">
        <f t="shared" si="9"/>
        <v>0</v>
      </c>
    </row>
    <row r="20" spans="1:7" s="32" customFormat="1" ht="32.25" customHeight="1" x14ac:dyDescent="0.3">
      <c r="A20" s="227">
        <v>321</v>
      </c>
      <c r="B20" s="228"/>
      <c r="C20" s="229"/>
      <c r="D20" s="69" t="s">
        <v>55</v>
      </c>
      <c r="E20" s="70">
        <f t="shared" ref="E20:G20" si="10">E21</f>
        <v>530</v>
      </c>
      <c r="F20" s="70">
        <f t="shared" si="10"/>
        <v>420</v>
      </c>
      <c r="G20" s="70">
        <f t="shared" si="10"/>
        <v>0</v>
      </c>
    </row>
    <row r="21" spans="1:7" s="32" customFormat="1" ht="15.6" x14ac:dyDescent="0.3">
      <c r="A21" s="224">
        <v>32119</v>
      </c>
      <c r="B21" s="225"/>
      <c r="C21" s="226"/>
      <c r="D21" s="71" t="s">
        <v>147</v>
      </c>
      <c r="E21" s="72">
        <v>530</v>
      </c>
      <c r="F21" s="72">
        <v>420</v>
      </c>
      <c r="G21" s="72"/>
    </row>
    <row r="22" spans="1:7" s="32" customFormat="1" ht="19.95" customHeight="1" x14ac:dyDescent="0.3">
      <c r="A22" s="227">
        <v>322</v>
      </c>
      <c r="B22" s="228"/>
      <c r="C22" s="229"/>
      <c r="D22" s="69" t="s">
        <v>57</v>
      </c>
      <c r="E22" s="70">
        <f>E23+E24</f>
        <v>240</v>
      </c>
      <c r="F22" s="70">
        <f t="shared" ref="F22:G22" si="11">F23+F24</f>
        <v>120</v>
      </c>
      <c r="G22" s="70">
        <f t="shared" si="11"/>
        <v>0</v>
      </c>
    </row>
    <row r="23" spans="1:7" ht="30" x14ac:dyDescent="0.3">
      <c r="A23" s="224">
        <v>32219</v>
      </c>
      <c r="B23" s="225"/>
      <c r="C23" s="226"/>
      <c r="D23" s="182" t="s">
        <v>119</v>
      </c>
      <c r="E23" s="73">
        <v>0</v>
      </c>
      <c r="F23" s="73">
        <v>120</v>
      </c>
      <c r="G23" s="73"/>
    </row>
    <row r="24" spans="1:7" ht="15.6" x14ac:dyDescent="0.3">
      <c r="A24" s="224">
        <v>32229</v>
      </c>
      <c r="B24" s="225"/>
      <c r="C24" s="226"/>
      <c r="D24" s="71" t="s">
        <v>67</v>
      </c>
      <c r="E24" s="73">
        <v>240</v>
      </c>
      <c r="F24" s="73"/>
      <c r="G24" s="73"/>
    </row>
    <row r="25" spans="1:7" s="32" customFormat="1" ht="19.2" customHeight="1" x14ac:dyDescent="0.3">
      <c r="A25" s="227">
        <v>323</v>
      </c>
      <c r="B25" s="228"/>
      <c r="C25" s="229"/>
      <c r="D25" s="69" t="s">
        <v>68</v>
      </c>
      <c r="E25" s="70">
        <f t="shared" ref="E25:G25" si="12">E26</f>
        <v>110</v>
      </c>
      <c r="F25" s="70">
        <f t="shared" si="12"/>
        <v>280.60000000000002</v>
      </c>
      <c r="G25" s="70">
        <f t="shared" si="12"/>
        <v>0</v>
      </c>
    </row>
    <row r="26" spans="1:7" ht="30" x14ac:dyDescent="0.3">
      <c r="A26" s="224">
        <v>32319</v>
      </c>
      <c r="B26" s="225"/>
      <c r="C26" s="226"/>
      <c r="D26" s="71" t="s">
        <v>149</v>
      </c>
      <c r="E26" s="73">
        <v>110</v>
      </c>
      <c r="F26" s="73">
        <v>280.60000000000002</v>
      </c>
      <c r="G26" s="73"/>
    </row>
    <row r="27" spans="1:7" s="32" customFormat="1" ht="31.2" x14ac:dyDescent="0.3">
      <c r="A27" s="227">
        <v>329</v>
      </c>
      <c r="B27" s="228"/>
      <c r="C27" s="229"/>
      <c r="D27" s="69" t="s">
        <v>59</v>
      </c>
      <c r="E27" s="70">
        <f t="shared" ref="E27:G27" si="13">E28</f>
        <v>0</v>
      </c>
      <c r="F27" s="70">
        <f t="shared" si="13"/>
        <v>114.9</v>
      </c>
      <c r="G27" s="70">
        <f t="shared" si="13"/>
        <v>0</v>
      </c>
    </row>
    <row r="28" spans="1:7" ht="30" x14ac:dyDescent="0.3">
      <c r="A28" s="224">
        <v>32999</v>
      </c>
      <c r="B28" s="225"/>
      <c r="C28" s="226"/>
      <c r="D28" s="71" t="s">
        <v>59</v>
      </c>
      <c r="E28" s="72">
        <v>0</v>
      </c>
      <c r="F28" s="72">
        <v>114.9</v>
      </c>
      <c r="G28" s="72"/>
    </row>
    <row r="29" spans="1:7" s="32" customFormat="1" ht="15.6" x14ac:dyDescent="0.3">
      <c r="A29" s="227">
        <v>37</v>
      </c>
      <c r="B29" s="228"/>
      <c r="C29" s="229"/>
      <c r="D29" s="181" t="s">
        <v>277</v>
      </c>
      <c r="E29" s="70">
        <f>E30</f>
        <v>0</v>
      </c>
      <c r="F29" s="70">
        <f t="shared" ref="F29:G29" si="14">F30</f>
        <v>1153.94</v>
      </c>
      <c r="G29" s="70">
        <f t="shared" si="14"/>
        <v>0</v>
      </c>
    </row>
    <row r="30" spans="1:7" s="32" customFormat="1" ht="32.25" customHeight="1" x14ac:dyDescent="0.3">
      <c r="A30" s="227">
        <v>372</v>
      </c>
      <c r="B30" s="228"/>
      <c r="C30" s="229"/>
      <c r="D30" s="181" t="s">
        <v>74</v>
      </c>
      <c r="E30" s="70">
        <f>E31+E32</f>
        <v>0</v>
      </c>
      <c r="F30" s="70">
        <f t="shared" ref="F30:G30" si="15">F31+F32</f>
        <v>1153.94</v>
      </c>
      <c r="G30" s="70">
        <f t="shared" si="15"/>
        <v>0</v>
      </c>
    </row>
    <row r="31" spans="1:7" s="32" customFormat="1" ht="15.6" x14ac:dyDescent="0.3">
      <c r="A31" s="224">
        <v>37213</v>
      </c>
      <c r="B31" s="225"/>
      <c r="C31" s="226"/>
      <c r="D31" s="182" t="s">
        <v>278</v>
      </c>
      <c r="E31" s="72">
        <v>0</v>
      </c>
      <c r="F31" s="72">
        <v>200</v>
      </c>
      <c r="G31" s="72"/>
    </row>
    <row r="32" spans="1:7" s="32" customFormat="1" ht="30" x14ac:dyDescent="0.3">
      <c r="A32" s="224">
        <v>37219</v>
      </c>
      <c r="B32" s="225"/>
      <c r="C32" s="226"/>
      <c r="D32" s="182" t="s">
        <v>264</v>
      </c>
      <c r="E32" s="72">
        <v>0</v>
      </c>
      <c r="F32" s="72">
        <v>953.94</v>
      </c>
      <c r="G32" s="72"/>
    </row>
    <row r="33" spans="1:7" s="32" customFormat="1" ht="30" customHeight="1" x14ac:dyDescent="0.3">
      <c r="A33" s="242" t="s">
        <v>150</v>
      </c>
      <c r="B33" s="243"/>
      <c r="C33" s="244"/>
      <c r="D33" s="172" t="s">
        <v>151</v>
      </c>
      <c r="E33" s="173">
        <f t="shared" ref="E33:G33" si="16">E34</f>
        <v>15240</v>
      </c>
      <c r="F33" s="173">
        <f t="shared" si="16"/>
        <v>2830</v>
      </c>
      <c r="G33" s="173">
        <f t="shared" si="16"/>
        <v>0</v>
      </c>
    </row>
    <row r="34" spans="1:7" s="32" customFormat="1" ht="46.8" x14ac:dyDescent="0.3">
      <c r="A34" s="233" t="s">
        <v>87</v>
      </c>
      <c r="B34" s="234"/>
      <c r="C34" s="235"/>
      <c r="D34" s="67" t="s">
        <v>244</v>
      </c>
      <c r="E34" s="68">
        <f>E35+E44</f>
        <v>15240</v>
      </c>
      <c r="F34" s="68">
        <f>F35+F44</f>
        <v>2830</v>
      </c>
      <c r="G34" s="68">
        <f>G35+G44</f>
        <v>0</v>
      </c>
    </row>
    <row r="35" spans="1:7" s="32" customFormat="1" ht="15.6" x14ac:dyDescent="0.3">
      <c r="A35" s="230">
        <v>3</v>
      </c>
      <c r="B35" s="231"/>
      <c r="C35" s="232"/>
      <c r="D35" s="69" t="s">
        <v>15</v>
      </c>
      <c r="E35" s="70">
        <f t="shared" ref="E35:G35" si="17">E36</f>
        <v>15240</v>
      </c>
      <c r="F35" s="70">
        <f t="shared" si="17"/>
        <v>2830</v>
      </c>
      <c r="G35" s="70">
        <f t="shared" si="17"/>
        <v>0</v>
      </c>
    </row>
    <row r="36" spans="1:7" s="32" customFormat="1" ht="15.6" x14ac:dyDescent="0.3">
      <c r="A36" s="227">
        <v>32</v>
      </c>
      <c r="B36" s="228"/>
      <c r="C36" s="229"/>
      <c r="D36" s="69" t="s">
        <v>25</v>
      </c>
      <c r="E36" s="70">
        <f>E37+E41</f>
        <v>15240</v>
      </c>
      <c r="F36" s="70">
        <f>F37+F41</f>
        <v>2830</v>
      </c>
      <c r="G36" s="70">
        <f>G37+G41</f>
        <v>0</v>
      </c>
    </row>
    <row r="37" spans="1:7" s="32" customFormat="1" ht="20.399999999999999" customHeight="1" x14ac:dyDescent="0.3">
      <c r="A37" s="227">
        <v>322</v>
      </c>
      <c r="B37" s="228"/>
      <c r="C37" s="229"/>
      <c r="D37" s="69" t="s">
        <v>57</v>
      </c>
      <c r="E37" s="70">
        <f t="shared" ref="E37:G37" si="18">E40+E38+E39</f>
        <v>12410</v>
      </c>
      <c r="F37" s="70">
        <f t="shared" si="18"/>
        <v>0</v>
      </c>
      <c r="G37" s="70">
        <f t="shared" si="18"/>
        <v>0</v>
      </c>
    </row>
    <row r="38" spans="1:7" s="32" customFormat="1" ht="17.399999999999999" customHeight="1" x14ac:dyDescent="0.3">
      <c r="A38" s="224">
        <v>32231</v>
      </c>
      <c r="B38" s="225"/>
      <c r="C38" s="226"/>
      <c r="D38" s="124" t="s">
        <v>120</v>
      </c>
      <c r="E38" s="118">
        <v>2800</v>
      </c>
      <c r="F38" s="118">
        <v>0</v>
      </c>
      <c r="G38" s="118"/>
    </row>
    <row r="39" spans="1:7" s="32" customFormat="1" ht="16.2" customHeight="1" x14ac:dyDescent="0.3">
      <c r="A39" s="224">
        <v>32233</v>
      </c>
      <c r="B39" s="225"/>
      <c r="C39" s="226"/>
      <c r="D39" s="124" t="s">
        <v>121</v>
      </c>
      <c r="E39" s="118">
        <v>4500</v>
      </c>
      <c r="F39" s="118">
        <v>0</v>
      </c>
      <c r="G39" s="118"/>
    </row>
    <row r="40" spans="1:7" s="32" customFormat="1" ht="30" x14ac:dyDescent="0.3">
      <c r="A40" s="224">
        <v>32244</v>
      </c>
      <c r="B40" s="225"/>
      <c r="C40" s="226"/>
      <c r="D40" s="71" t="s">
        <v>92</v>
      </c>
      <c r="E40" s="72">
        <v>5110</v>
      </c>
      <c r="F40" s="72">
        <v>0</v>
      </c>
      <c r="G40" s="72"/>
    </row>
    <row r="41" spans="1:7" s="32" customFormat="1" ht="18" customHeight="1" x14ac:dyDescent="0.3">
      <c r="A41" s="227">
        <v>323</v>
      </c>
      <c r="B41" s="228"/>
      <c r="C41" s="229"/>
      <c r="D41" s="69" t="s">
        <v>68</v>
      </c>
      <c r="E41" s="70">
        <f>E42+E43</f>
        <v>2830</v>
      </c>
      <c r="F41" s="70">
        <f t="shared" ref="F41:G41" si="19">F42+F43</f>
        <v>2830</v>
      </c>
      <c r="G41" s="70">
        <f t="shared" si="19"/>
        <v>0</v>
      </c>
    </row>
    <row r="42" spans="1:7" s="32" customFormat="1" ht="30" customHeight="1" x14ac:dyDescent="0.3">
      <c r="A42" s="224">
        <v>32329</v>
      </c>
      <c r="B42" s="225"/>
      <c r="C42" s="226"/>
      <c r="D42" s="71" t="s">
        <v>152</v>
      </c>
      <c r="E42" s="72">
        <v>2830</v>
      </c>
      <c r="F42" s="72">
        <v>2065</v>
      </c>
      <c r="G42" s="72"/>
    </row>
    <row r="43" spans="1:7" ht="25.8" customHeight="1" x14ac:dyDescent="0.3">
      <c r="A43" s="224">
        <v>32379</v>
      </c>
      <c r="B43" s="225"/>
      <c r="C43" s="226"/>
      <c r="D43" s="182" t="s">
        <v>276</v>
      </c>
      <c r="E43" s="73">
        <v>0</v>
      </c>
      <c r="F43" s="73">
        <v>765</v>
      </c>
      <c r="G43" s="73"/>
    </row>
    <row r="44" spans="1:7" ht="31.2" x14ac:dyDescent="0.3">
      <c r="A44" s="230">
        <v>4</v>
      </c>
      <c r="B44" s="231"/>
      <c r="C44" s="232"/>
      <c r="D44" s="169" t="s">
        <v>17</v>
      </c>
      <c r="E44" s="70">
        <f t="shared" ref="E44:G46" si="20">E45</f>
        <v>0</v>
      </c>
      <c r="F44" s="70">
        <f t="shared" si="20"/>
        <v>0</v>
      </c>
      <c r="G44" s="70">
        <f t="shared" si="20"/>
        <v>0</v>
      </c>
    </row>
    <row r="45" spans="1:7" ht="31.2" x14ac:dyDescent="0.3">
      <c r="A45" s="230">
        <v>42</v>
      </c>
      <c r="B45" s="231"/>
      <c r="C45" s="232"/>
      <c r="D45" s="169" t="s">
        <v>140</v>
      </c>
      <c r="E45" s="70">
        <f t="shared" si="20"/>
        <v>0</v>
      </c>
      <c r="F45" s="70">
        <f t="shared" si="20"/>
        <v>0</v>
      </c>
      <c r="G45" s="70">
        <f t="shared" si="20"/>
        <v>0</v>
      </c>
    </row>
    <row r="46" spans="1:7" ht="15.6" x14ac:dyDescent="0.3">
      <c r="A46" s="230">
        <v>422</v>
      </c>
      <c r="B46" s="231"/>
      <c r="C46" s="232"/>
      <c r="D46" s="169" t="s">
        <v>70</v>
      </c>
      <c r="E46" s="70">
        <f t="shared" si="20"/>
        <v>0</v>
      </c>
      <c r="F46" s="70">
        <f t="shared" si="20"/>
        <v>0</v>
      </c>
      <c r="G46" s="70">
        <f t="shared" si="20"/>
        <v>0</v>
      </c>
    </row>
    <row r="47" spans="1:7" ht="30" x14ac:dyDescent="0.3">
      <c r="A47" s="256">
        <v>42273</v>
      </c>
      <c r="B47" s="257"/>
      <c r="C47" s="258"/>
      <c r="D47" s="71" t="s">
        <v>96</v>
      </c>
      <c r="E47" s="72">
        <v>0</v>
      </c>
      <c r="F47" s="72">
        <v>0</v>
      </c>
      <c r="G47" s="72"/>
    </row>
    <row r="48" spans="1:7" s="32" customFormat="1" ht="30" customHeight="1" x14ac:dyDescent="0.3">
      <c r="A48" s="242" t="s">
        <v>153</v>
      </c>
      <c r="B48" s="243"/>
      <c r="C48" s="244"/>
      <c r="D48" s="172" t="s">
        <v>156</v>
      </c>
      <c r="E48" s="173">
        <f t="shared" ref="E48:G49" si="21">E49</f>
        <v>0</v>
      </c>
      <c r="F48" s="173">
        <f t="shared" si="21"/>
        <v>0</v>
      </c>
      <c r="G48" s="173">
        <f t="shared" si="21"/>
        <v>0</v>
      </c>
    </row>
    <row r="49" spans="1:7" s="32" customFormat="1" ht="30" customHeight="1" x14ac:dyDescent="0.3">
      <c r="A49" s="233" t="s">
        <v>154</v>
      </c>
      <c r="B49" s="234"/>
      <c r="C49" s="235"/>
      <c r="D49" s="67" t="s">
        <v>155</v>
      </c>
      <c r="E49" s="68">
        <f t="shared" si="21"/>
        <v>0</v>
      </c>
      <c r="F49" s="68">
        <f t="shared" si="21"/>
        <v>0</v>
      </c>
      <c r="G49" s="68">
        <f t="shared" si="21"/>
        <v>0</v>
      </c>
    </row>
    <row r="50" spans="1:7" s="32" customFormat="1" ht="15.6" x14ac:dyDescent="0.3">
      <c r="A50" s="230">
        <v>3</v>
      </c>
      <c r="B50" s="231"/>
      <c r="C50" s="232"/>
      <c r="D50" s="69" t="s">
        <v>15</v>
      </c>
      <c r="E50" s="70">
        <f t="shared" ref="E50:G50" si="22">E51+E58</f>
        <v>0</v>
      </c>
      <c r="F50" s="70">
        <f t="shared" si="22"/>
        <v>0</v>
      </c>
      <c r="G50" s="70">
        <f t="shared" si="22"/>
        <v>0</v>
      </c>
    </row>
    <row r="51" spans="1:7" s="32" customFormat="1" ht="15.6" x14ac:dyDescent="0.3">
      <c r="A51" s="227">
        <v>31</v>
      </c>
      <c r="B51" s="228"/>
      <c r="C51" s="229"/>
      <c r="D51" s="69" t="s">
        <v>16</v>
      </c>
      <c r="E51" s="70">
        <f t="shared" ref="E51:F51" si="23">E52+E54+E56</f>
        <v>0</v>
      </c>
      <c r="F51" s="70">
        <f t="shared" si="23"/>
        <v>0</v>
      </c>
      <c r="G51" s="70">
        <f t="shared" ref="G51" si="24">G52+G54+G56</f>
        <v>0</v>
      </c>
    </row>
    <row r="52" spans="1:7" s="32" customFormat="1" ht="20.399999999999999" customHeight="1" x14ac:dyDescent="0.3">
      <c r="A52" s="227">
        <v>311</v>
      </c>
      <c r="B52" s="228"/>
      <c r="C52" s="229"/>
      <c r="D52" s="69" t="s">
        <v>93</v>
      </c>
      <c r="E52" s="70">
        <f t="shared" ref="E52:G52" si="25">E53</f>
        <v>0</v>
      </c>
      <c r="F52" s="70">
        <f t="shared" si="25"/>
        <v>0</v>
      </c>
      <c r="G52" s="70">
        <f t="shared" si="25"/>
        <v>0</v>
      </c>
    </row>
    <row r="53" spans="1:7" ht="15.6" x14ac:dyDescent="0.3">
      <c r="A53" s="224">
        <v>31111</v>
      </c>
      <c r="B53" s="225"/>
      <c r="C53" s="226"/>
      <c r="D53" s="71" t="s">
        <v>51</v>
      </c>
      <c r="E53" s="72">
        <v>0</v>
      </c>
      <c r="F53" s="72">
        <v>0</v>
      </c>
      <c r="G53" s="72"/>
    </row>
    <row r="54" spans="1:7" s="32" customFormat="1" ht="19.95" customHeight="1" x14ac:dyDescent="0.3">
      <c r="A54" s="227">
        <v>312</v>
      </c>
      <c r="B54" s="228"/>
      <c r="C54" s="229"/>
      <c r="D54" s="69" t="s">
        <v>52</v>
      </c>
      <c r="E54" s="70">
        <f t="shared" ref="E54:G54" si="26">E55</f>
        <v>0</v>
      </c>
      <c r="F54" s="70">
        <f t="shared" si="26"/>
        <v>0</v>
      </c>
      <c r="G54" s="70">
        <f t="shared" si="26"/>
        <v>0</v>
      </c>
    </row>
    <row r="55" spans="1:7" ht="15.6" x14ac:dyDescent="0.3">
      <c r="A55" s="224">
        <v>31219</v>
      </c>
      <c r="B55" s="225"/>
      <c r="C55" s="226"/>
      <c r="D55" s="71" t="s">
        <v>52</v>
      </c>
      <c r="E55" s="72">
        <v>0</v>
      </c>
      <c r="F55" s="72">
        <v>0</v>
      </c>
      <c r="G55" s="72"/>
    </row>
    <row r="56" spans="1:7" s="32" customFormat="1" ht="17.399999999999999" customHeight="1" x14ac:dyDescent="0.3">
      <c r="A56" s="227">
        <v>313</v>
      </c>
      <c r="B56" s="228"/>
      <c r="C56" s="229"/>
      <c r="D56" s="69" t="s">
        <v>53</v>
      </c>
      <c r="E56" s="70">
        <f t="shared" ref="E56:G56" si="27">E57</f>
        <v>0</v>
      </c>
      <c r="F56" s="70">
        <f t="shared" si="27"/>
        <v>0</v>
      </c>
      <c r="G56" s="70">
        <f t="shared" si="27"/>
        <v>0</v>
      </c>
    </row>
    <row r="57" spans="1:7" ht="30" x14ac:dyDescent="0.3">
      <c r="A57" s="224">
        <v>31321</v>
      </c>
      <c r="B57" s="225"/>
      <c r="C57" s="226"/>
      <c r="D57" s="71" t="s">
        <v>54</v>
      </c>
      <c r="E57" s="72">
        <v>0</v>
      </c>
      <c r="F57" s="72">
        <v>0</v>
      </c>
      <c r="G57" s="72"/>
    </row>
    <row r="58" spans="1:7" s="32" customFormat="1" ht="15.6" x14ac:dyDescent="0.3">
      <c r="A58" s="227">
        <v>32</v>
      </c>
      <c r="B58" s="228"/>
      <c r="C58" s="229"/>
      <c r="D58" s="69" t="s">
        <v>25</v>
      </c>
      <c r="E58" s="70">
        <f t="shared" ref="E58:F58" si="28">E60</f>
        <v>0</v>
      </c>
      <c r="F58" s="70">
        <f t="shared" si="28"/>
        <v>0</v>
      </c>
      <c r="G58" s="70">
        <f>G60</f>
        <v>0</v>
      </c>
    </row>
    <row r="59" spans="1:7" s="32" customFormat="1" ht="27.75" customHeight="1" x14ac:dyDescent="0.3">
      <c r="A59" s="227">
        <v>321</v>
      </c>
      <c r="B59" s="228"/>
      <c r="C59" s="229"/>
      <c r="D59" s="69" t="s">
        <v>55</v>
      </c>
      <c r="E59" s="70">
        <f t="shared" ref="E59:G59" si="29">E60</f>
        <v>0</v>
      </c>
      <c r="F59" s="70">
        <f t="shared" si="29"/>
        <v>0</v>
      </c>
      <c r="G59" s="70">
        <f t="shared" si="29"/>
        <v>0</v>
      </c>
    </row>
    <row r="60" spans="1:7" ht="30" x14ac:dyDescent="0.3">
      <c r="A60" s="224">
        <v>32121</v>
      </c>
      <c r="B60" s="225"/>
      <c r="C60" s="226"/>
      <c r="D60" s="71" t="s">
        <v>94</v>
      </c>
      <c r="E60" s="72">
        <v>0</v>
      </c>
      <c r="F60" s="72">
        <v>0</v>
      </c>
      <c r="G60" s="72"/>
    </row>
    <row r="61" spans="1:7" s="32" customFormat="1" ht="30" customHeight="1" x14ac:dyDescent="0.3">
      <c r="A61" s="242" t="s">
        <v>158</v>
      </c>
      <c r="B61" s="243"/>
      <c r="C61" s="244"/>
      <c r="D61" s="172" t="s">
        <v>157</v>
      </c>
      <c r="E61" s="173">
        <f t="shared" ref="E61:G63" si="30">E62</f>
        <v>7570</v>
      </c>
      <c r="F61" s="173">
        <f t="shared" si="30"/>
        <v>8891.83</v>
      </c>
      <c r="G61" s="173">
        <f t="shared" si="30"/>
        <v>0</v>
      </c>
    </row>
    <row r="62" spans="1:7" s="32" customFormat="1" ht="30" customHeight="1" x14ac:dyDescent="0.3">
      <c r="A62" s="233" t="s">
        <v>154</v>
      </c>
      <c r="B62" s="234"/>
      <c r="C62" s="235"/>
      <c r="D62" s="67" t="s">
        <v>155</v>
      </c>
      <c r="E62" s="68">
        <f t="shared" si="30"/>
        <v>7570</v>
      </c>
      <c r="F62" s="68">
        <f t="shared" si="30"/>
        <v>8891.83</v>
      </c>
      <c r="G62" s="68">
        <f t="shared" si="30"/>
        <v>0</v>
      </c>
    </row>
    <row r="63" spans="1:7" s="32" customFormat="1" ht="15.6" x14ac:dyDescent="0.3">
      <c r="A63" s="230">
        <v>3</v>
      </c>
      <c r="B63" s="231"/>
      <c r="C63" s="232"/>
      <c r="D63" s="69" t="s">
        <v>15</v>
      </c>
      <c r="E63" s="70">
        <f t="shared" ref="E63:F63" si="31">E64+E74</f>
        <v>7570</v>
      </c>
      <c r="F63" s="70">
        <f t="shared" si="31"/>
        <v>8891.83</v>
      </c>
      <c r="G63" s="70">
        <f t="shared" si="30"/>
        <v>0</v>
      </c>
    </row>
    <row r="64" spans="1:7" s="32" customFormat="1" ht="15.6" x14ac:dyDescent="0.3">
      <c r="A64" s="227">
        <v>31</v>
      </c>
      <c r="B64" s="228"/>
      <c r="C64" s="229"/>
      <c r="D64" s="69" t="s">
        <v>16</v>
      </c>
      <c r="E64" s="70">
        <f t="shared" ref="E64:G64" si="32">E65+E67+E72</f>
        <v>7430</v>
      </c>
      <c r="F64" s="70">
        <f t="shared" si="32"/>
        <v>8719.59</v>
      </c>
      <c r="G64" s="70">
        <f t="shared" si="32"/>
        <v>0</v>
      </c>
    </row>
    <row r="65" spans="1:7" s="32" customFormat="1" ht="19.2" customHeight="1" x14ac:dyDescent="0.3">
      <c r="A65" s="227">
        <v>311</v>
      </c>
      <c r="B65" s="228"/>
      <c r="C65" s="229"/>
      <c r="D65" s="69" t="s">
        <v>93</v>
      </c>
      <c r="E65" s="70">
        <f t="shared" ref="E65:G65" si="33">E66</f>
        <v>5860</v>
      </c>
      <c r="F65" s="70">
        <f t="shared" si="33"/>
        <v>6969.58</v>
      </c>
      <c r="G65" s="70">
        <f t="shared" si="33"/>
        <v>0</v>
      </c>
    </row>
    <row r="66" spans="1:7" ht="15.6" x14ac:dyDescent="0.3">
      <c r="A66" s="224">
        <v>31111</v>
      </c>
      <c r="B66" s="225"/>
      <c r="C66" s="226"/>
      <c r="D66" s="71" t="s">
        <v>51</v>
      </c>
      <c r="E66" s="72">
        <v>5860</v>
      </c>
      <c r="F66" s="72">
        <v>6969.58</v>
      </c>
      <c r="G66" s="72"/>
    </row>
    <row r="67" spans="1:7" s="32" customFormat="1" ht="19.2" customHeight="1" x14ac:dyDescent="0.3">
      <c r="A67" s="227">
        <v>312</v>
      </c>
      <c r="B67" s="228"/>
      <c r="C67" s="229"/>
      <c r="D67" s="69" t="s">
        <v>52</v>
      </c>
      <c r="E67" s="70">
        <f>E68+E69+E70+E71</f>
        <v>600</v>
      </c>
      <c r="F67" s="70">
        <f t="shared" ref="F67:G67" si="34">F68+F69+F70+F71</f>
        <v>600</v>
      </c>
      <c r="G67" s="70">
        <f t="shared" si="34"/>
        <v>0</v>
      </c>
    </row>
    <row r="68" spans="1:7" s="32" customFormat="1" ht="17.399999999999999" customHeight="1" x14ac:dyDescent="0.3">
      <c r="A68" s="224">
        <v>31212</v>
      </c>
      <c r="B68" s="225"/>
      <c r="C68" s="226"/>
      <c r="D68" s="124" t="s">
        <v>259</v>
      </c>
      <c r="E68" s="118">
        <v>0</v>
      </c>
      <c r="F68" s="118">
        <v>0</v>
      </c>
      <c r="G68" s="118"/>
    </row>
    <row r="69" spans="1:7" s="32" customFormat="1" ht="17.399999999999999" customHeight="1" x14ac:dyDescent="0.3">
      <c r="A69" s="224">
        <v>31214</v>
      </c>
      <c r="B69" s="225"/>
      <c r="C69" s="226"/>
      <c r="D69" s="124" t="s">
        <v>260</v>
      </c>
      <c r="E69" s="118">
        <v>0</v>
      </c>
      <c r="F69" s="118">
        <v>0</v>
      </c>
      <c r="G69" s="118"/>
    </row>
    <row r="70" spans="1:7" s="32" customFormat="1" ht="17.399999999999999" customHeight="1" x14ac:dyDescent="0.3">
      <c r="A70" s="224">
        <v>31216</v>
      </c>
      <c r="B70" s="225"/>
      <c r="C70" s="226"/>
      <c r="D70" s="124" t="s">
        <v>262</v>
      </c>
      <c r="E70" s="118">
        <v>0</v>
      </c>
      <c r="F70" s="118">
        <v>600</v>
      </c>
      <c r="G70" s="118"/>
    </row>
    <row r="71" spans="1:7" ht="15.6" x14ac:dyDescent="0.3">
      <c r="A71" s="224">
        <v>31219</v>
      </c>
      <c r="B71" s="225"/>
      <c r="C71" s="226"/>
      <c r="D71" s="71" t="s">
        <v>52</v>
      </c>
      <c r="E71" s="72">
        <v>600</v>
      </c>
      <c r="F71" s="72">
        <v>0</v>
      </c>
      <c r="G71" s="72"/>
    </row>
    <row r="72" spans="1:7" s="32" customFormat="1" ht="17.399999999999999" customHeight="1" x14ac:dyDescent="0.3">
      <c r="A72" s="227">
        <v>313</v>
      </c>
      <c r="B72" s="228"/>
      <c r="C72" s="229"/>
      <c r="D72" s="69" t="s">
        <v>53</v>
      </c>
      <c r="E72" s="70">
        <f t="shared" ref="E72:G72" si="35">E73</f>
        <v>970</v>
      </c>
      <c r="F72" s="70">
        <f t="shared" si="35"/>
        <v>1150.01</v>
      </c>
      <c r="G72" s="70">
        <f t="shared" si="35"/>
        <v>0</v>
      </c>
    </row>
    <row r="73" spans="1:7" ht="30" x14ac:dyDescent="0.3">
      <c r="A73" s="224">
        <v>31321</v>
      </c>
      <c r="B73" s="225"/>
      <c r="C73" s="226"/>
      <c r="D73" s="71" t="s">
        <v>54</v>
      </c>
      <c r="E73" s="72">
        <v>970</v>
      </c>
      <c r="F73" s="72">
        <v>1150.01</v>
      </c>
      <c r="G73" s="72"/>
    </row>
    <row r="74" spans="1:7" s="32" customFormat="1" ht="15.6" x14ac:dyDescent="0.3">
      <c r="A74" s="227">
        <v>32</v>
      </c>
      <c r="B74" s="228"/>
      <c r="C74" s="229"/>
      <c r="D74" s="69" t="s">
        <v>25</v>
      </c>
      <c r="E74" s="70">
        <f t="shared" ref="E74:F74" si="36">E75</f>
        <v>140</v>
      </c>
      <c r="F74" s="70">
        <f t="shared" si="36"/>
        <v>172.24</v>
      </c>
      <c r="G74" s="70">
        <f>G75</f>
        <v>0</v>
      </c>
    </row>
    <row r="75" spans="1:7" s="32" customFormat="1" ht="27.75" customHeight="1" x14ac:dyDescent="0.3">
      <c r="A75" s="227">
        <v>321</v>
      </c>
      <c r="B75" s="228"/>
      <c r="C75" s="229"/>
      <c r="D75" s="69" t="s">
        <v>55</v>
      </c>
      <c r="E75" s="70">
        <f>E76+E77</f>
        <v>140</v>
      </c>
      <c r="F75" s="70">
        <f t="shared" ref="F75:G75" si="37">F76+F77</f>
        <v>172.24</v>
      </c>
      <c r="G75" s="70">
        <f t="shared" si="37"/>
        <v>0</v>
      </c>
    </row>
    <row r="76" spans="1:7" s="32" customFormat="1" ht="15.6" x14ac:dyDescent="0.3">
      <c r="A76" s="224">
        <v>32119</v>
      </c>
      <c r="B76" s="225"/>
      <c r="C76" s="226"/>
      <c r="D76" s="182" t="s">
        <v>147</v>
      </c>
      <c r="E76" s="72">
        <v>0</v>
      </c>
      <c r="F76" s="72">
        <v>51.84</v>
      </c>
      <c r="G76" s="72"/>
    </row>
    <row r="77" spans="1:7" ht="30" x14ac:dyDescent="0.3">
      <c r="A77" s="224">
        <v>32121</v>
      </c>
      <c r="B77" s="225"/>
      <c r="C77" s="226"/>
      <c r="D77" s="71" t="s">
        <v>94</v>
      </c>
      <c r="E77" s="72">
        <v>140</v>
      </c>
      <c r="F77" s="72">
        <v>120.4</v>
      </c>
      <c r="G77" s="72"/>
    </row>
    <row r="78" spans="1:7" s="32" customFormat="1" ht="30" customHeight="1" x14ac:dyDescent="0.3">
      <c r="A78" s="242" t="s">
        <v>275</v>
      </c>
      <c r="B78" s="243"/>
      <c r="C78" s="244"/>
      <c r="D78" s="172" t="s">
        <v>159</v>
      </c>
      <c r="E78" s="173">
        <f t="shared" ref="E78:G79" si="38">E79</f>
        <v>5250</v>
      </c>
      <c r="F78" s="173">
        <f t="shared" si="38"/>
        <v>4854.17</v>
      </c>
      <c r="G78" s="173">
        <f t="shared" si="38"/>
        <v>0</v>
      </c>
    </row>
    <row r="79" spans="1:7" s="32" customFormat="1" ht="30" customHeight="1" x14ac:dyDescent="0.3">
      <c r="A79" s="233" t="s">
        <v>154</v>
      </c>
      <c r="B79" s="234"/>
      <c r="C79" s="235"/>
      <c r="D79" s="67" t="s">
        <v>155</v>
      </c>
      <c r="E79" s="68">
        <f t="shared" si="38"/>
        <v>5250</v>
      </c>
      <c r="F79" s="68">
        <f t="shared" si="38"/>
        <v>4854.17</v>
      </c>
      <c r="G79" s="68">
        <f t="shared" si="38"/>
        <v>0</v>
      </c>
    </row>
    <row r="80" spans="1:7" s="32" customFormat="1" ht="15.6" x14ac:dyDescent="0.3">
      <c r="A80" s="230">
        <v>3</v>
      </c>
      <c r="B80" s="231"/>
      <c r="C80" s="232"/>
      <c r="D80" s="69" t="s">
        <v>15</v>
      </c>
      <c r="E80" s="70">
        <f t="shared" ref="E80:G80" si="39">E81+E91</f>
        <v>5250</v>
      </c>
      <c r="F80" s="70">
        <f t="shared" si="39"/>
        <v>4854.17</v>
      </c>
      <c r="G80" s="70">
        <f t="shared" si="39"/>
        <v>0</v>
      </c>
    </row>
    <row r="81" spans="1:7" s="32" customFormat="1" ht="15.6" x14ac:dyDescent="0.3">
      <c r="A81" s="227">
        <v>31</v>
      </c>
      <c r="B81" s="228"/>
      <c r="C81" s="229"/>
      <c r="D81" s="69" t="s">
        <v>16</v>
      </c>
      <c r="E81" s="70">
        <f t="shared" ref="E81:G81" si="40">E82+E84+E89</f>
        <v>5160</v>
      </c>
      <c r="F81" s="70">
        <f t="shared" si="40"/>
        <v>4686.41</v>
      </c>
      <c r="G81" s="70">
        <f t="shared" si="40"/>
        <v>0</v>
      </c>
    </row>
    <row r="82" spans="1:7" s="32" customFormat="1" ht="21.6" customHeight="1" x14ac:dyDescent="0.3">
      <c r="A82" s="227">
        <v>311</v>
      </c>
      <c r="B82" s="228"/>
      <c r="C82" s="229"/>
      <c r="D82" s="69" t="s">
        <v>93</v>
      </c>
      <c r="E82" s="70">
        <f t="shared" ref="E82:G82" si="41">E83</f>
        <v>3910</v>
      </c>
      <c r="F82" s="70">
        <f t="shared" si="41"/>
        <v>2906.42</v>
      </c>
      <c r="G82" s="70">
        <f t="shared" si="41"/>
        <v>0</v>
      </c>
    </row>
    <row r="83" spans="1:7" ht="15.6" x14ac:dyDescent="0.3">
      <c r="A83" s="224">
        <v>31111</v>
      </c>
      <c r="B83" s="225"/>
      <c r="C83" s="226"/>
      <c r="D83" s="71" t="s">
        <v>51</v>
      </c>
      <c r="E83" s="72">
        <v>3910</v>
      </c>
      <c r="F83" s="72">
        <v>2906.42</v>
      </c>
      <c r="G83" s="72"/>
    </row>
    <row r="84" spans="1:7" s="32" customFormat="1" ht="20.399999999999999" customHeight="1" x14ac:dyDescent="0.3">
      <c r="A84" s="227">
        <v>312</v>
      </c>
      <c r="B84" s="228"/>
      <c r="C84" s="229"/>
      <c r="D84" s="69" t="s">
        <v>52</v>
      </c>
      <c r="E84" s="70">
        <f>E85+E86+E87+E88</f>
        <v>600</v>
      </c>
      <c r="F84" s="70">
        <f t="shared" ref="F84:G84" si="42">F85+F86+F87+F88</f>
        <v>1300</v>
      </c>
      <c r="G84" s="70">
        <f t="shared" si="42"/>
        <v>0</v>
      </c>
    </row>
    <row r="85" spans="1:7" s="32" customFormat="1" ht="17.399999999999999" customHeight="1" x14ac:dyDescent="0.3">
      <c r="A85" s="224">
        <v>31212</v>
      </c>
      <c r="B85" s="225"/>
      <c r="C85" s="226"/>
      <c r="D85" s="124" t="s">
        <v>259</v>
      </c>
      <c r="E85" s="118">
        <v>0</v>
      </c>
      <c r="F85" s="118">
        <v>0</v>
      </c>
      <c r="G85" s="118"/>
    </row>
    <row r="86" spans="1:7" s="32" customFormat="1" ht="17.399999999999999" customHeight="1" x14ac:dyDescent="0.3">
      <c r="A86" s="224">
        <v>31214</v>
      </c>
      <c r="B86" s="225"/>
      <c r="C86" s="226"/>
      <c r="D86" s="124" t="s">
        <v>260</v>
      </c>
      <c r="E86" s="118">
        <v>0</v>
      </c>
      <c r="F86" s="118">
        <v>0</v>
      </c>
      <c r="G86" s="118"/>
    </row>
    <row r="87" spans="1:7" s="32" customFormat="1" ht="17.399999999999999" customHeight="1" x14ac:dyDescent="0.3">
      <c r="A87" s="224">
        <v>31216</v>
      </c>
      <c r="B87" s="225"/>
      <c r="C87" s="226"/>
      <c r="D87" s="124" t="s">
        <v>262</v>
      </c>
      <c r="E87" s="118">
        <v>0</v>
      </c>
      <c r="F87" s="118">
        <v>300</v>
      </c>
      <c r="G87" s="118"/>
    </row>
    <row r="88" spans="1:7" ht="15.6" x14ac:dyDescent="0.3">
      <c r="A88" s="224">
        <v>31219</v>
      </c>
      <c r="B88" s="225"/>
      <c r="C88" s="226"/>
      <c r="D88" s="71" t="s">
        <v>52</v>
      </c>
      <c r="E88" s="72">
        <v>600</v>
      </c>
      <c r="F88" s="72">
        <v>1000</v>
      </c>
      <c r="G88" s="72"/>
    </row>
    <row r="89" spans="1:7" s="32" customFormat="1" ht="18.600000000000001" customHeight="1" x14ac:dyDescent="0.3">
      <c r="A89" s="227">
        <v>313</v>
      </c>
      <c r="B89" s="228"/>
      <c r="C89" s="229"/>
      <c r="D89" s="69" t="s">
        <v>53</v>
      </c>
      <c r="E89" s="70">
        <f t="shared" ref="E89:G89" si="43">E90</f>
        <v>650</v>
      </c>
      <c r="F89" s="70">
        <f t="shared" si="43"/>
        <v>479.99</v>
      </c>
      <c r="G89" s="70">
        <f t="shared" si="43"/>
        <v>0</v>
      </c>
    </row>
    <row r="90" spans="1:7" ht="30" x14ac:dyDescent="0.3">
      <c r="A90" s="224">
        <v>31321</v>
      </c>
      <c r="B90" s="225"/>
      <c r="C90" s="226"/>
      <c r="D90" s="71" t="s">
        <v>54</v>
      </c>
      <c r="E90" s="72">
        <v>650</v>
      </c>
      <c r="F90" s="72">
        <v>479.99</v>
      </c>
      <c r="G90" s="72"/>
    </row>
    <row r="91" spans="1:7" s="32" customFormat="1" ht="15.6" x14ac:dyDescent="0.3">
      <c r="A91" s="227">
        <v>32</v>
      </c>
      <c r="B91" s="228"/>
      <c r="C91" s="229"/>
      <c r="D91" s="69" t="s">
        <v>25</v>
      </c>
      <c r="E91" s="70">
        <f t="shared" ref="E91:G91" si="44">E92</f>
        <v>90</v>
      </c>
      <c r="F91" s="70">
        <f t="shared" si="44"/>
        <v>167.76</v>
      </c>
      <c r="G91" s="70">
        <f t="shared" si="44"/>
        <v>0</v>
      </c>
    </row>
    <row r="92" spans="1:7" s="32" customFormat="1" ht="28.5" customHeight="1" x14ac:dyDescent="0.3">
      <c r="A92" s="227">
        <v>321</v>
      </c>
      <c r="B92" s="228"/>
      <c r="C92" s="229"/>
      <c r="D92" s="69" t="s">
        <v>55</v>
      </c>
      <c r="E92" s="70">
        <f>E93+E94</f>
        <v>90</v>
      </c>
      <c r="F92" s="70">
        <f t="shared" ref="F92:G92" si="45">F93+F94</f>
        <v>167.76</v>
      </c>
      <c r="G92" s="70">
        <f t="shared" si="45"/>
        <v>0</v>
      </c>
    </row>
    <row r="93" spans="1:7" s="32" customFormat="1" ht="15.6" x14ac:dyDescent="0.3">
      <c r="A93" s="224">
        <v>32119</v>
      </c>
      <c r="B93" s="225"/>
      <c r="C93" s="226"/>
      <c r="D93" s="182" t="s">
        <v>147</v>
      </c>
      <c r="E93" s="72">
        <v>0</v>
      </c>
      <c r="F93" s="72">
        <v>58.16</v>
      </c>
      <c r="G93" s="72"/>
    </row>
    <row r="94" spans="1:7" ht="30" x14ac:dyDescent="0.3">
      <c r="A94" s="224">
        <v>32121</v>
      </c>
      <c r="B94" s="225"/>
      <c r="C94" s="226"/>
      <c r="D94" s="71" t="s">
        <v>94</v>
      </c>
      <c r="E94" s="72">
        <v>90</v>
      </c>
      <c r="F94" s="72">
        <v>109.6</v>
      </c>
      <c r="G94" s="72"/>
    </row>
    <row r="95" spans="1:7" s="32" customFormat="1" ht="30" customHeight="1" x14ac:dyDescent="0.3">
      <c r="A95" s="242" t="s">
        <v>160</v>
      </c>
      <c r="B95" s="243"/>
      <c r="C95" s="244"/>
      <c r="D95" s="172" t="s">
        <v>161</v>
      </c>
      <c r="E95" s="173">
        <f t="shared" ref="E95:G96" si="46">E96</f>
        <v>0</v>
      </c>
      <c r="F95" s="173">
        <f t="shared" si="46"/>
        <v>0</v>
      </c>
      <c r="G95" s="173">
        <f t="shared" si="46"/>
        <v>0</v>
      </c>
    </row>
    <row r="96" spans="1:7" s="32" customFormat="1" ht="30" customHeight="1" x14ac:dyDescent="0.3">
      <c r="A96" s="233" t="s">
        <v>154</v>
      </c>
      <c r="B96" s="234"/>
      <c r="C96" s="235"/>
      <c r="D96" s="67" t="s">
        <v>155</v>
      </c>
      <c r="E96" s="68">
        <f t="shared" si="46"/>
        <v>0</v>
      </c>
      <c r="F96" s="68">
        <f t="shared" si="46"/>
        <v>0</v>
      </c>
      <c r="G96" s="68">
        <f t="shared" si="46"/>
        <v>0</v>
      </c>
    </row>
    <row r="97" spans="1:7" s="32" customFormat="1" ht="15.6" x14ac:dyDescent="0.3">
      <c r="A97" s="230">
        <v>3</v>
      </c>
      <c r="B97" s="231"/>
      <c r="C97" s="232"/>
      <c r="D97" s="69" t="s">
        <v>15</v>
      </c>
      <c r="E97" s="70">
        <f t="shared" ref="E97:G97" si="47">E98+E105</f>
        <v>0</v>
      </c>
      <c r="F97" s="70">
        <f t="shared" si="47"/>
        <v>0</v>
      </c>
      <c r="G97" s="70">
        <f t="shared" si="47"/>
        <v>0</v>
      </c>
    </row>
    <row r="98" spans="1:7" s="32" customFormat="1" ht="15.6" x14ac:dyDescent="0.3">
      <c r="A98" s="227">
        <v>31</v>
      </c>
      <c r="B98" s="228"/>
      <c r="C98" s="229"/>
      <c r="D98" s="69" t="s">
        <v>16</v>
      </c>
      <c r="E98" s="70">
        <f t="shared" ref="E98:G98" si="48">E99+E101+E103</f>
        <v>0</v>
      </c>
      <c r="F98" s="70">
        <f t="shared" si="48"/>
        <v>0</v>
      </c>
      <c r="G98" s="70">
        <f t="shared" si="48"/>
        <v>0</v>
      </c>
    </row>
    <row r="99" spans="1:7" s="32" customFormat="1" ht="19.95" customHeight="1" x14ac:dyDescent="0.3">
      <c r="A99" s="227">
        <v>311</v>
      </c>
      <c r="B99" s="228"/>
      <c r="C99" s="229"/>
      <c r="D99" s="69" t="s">
        <v>93</v>
      </c>
      <c r="E99" s="70">
        <f t="shared" ref="E99:G99" si="49">E100</f>
        <v>0</v>
      </c>
      <c r="F99" s="70">
        <f t="shared" si="49"/>
        <v>0</v>
      </c>
      <c r="G99" s="70">
        <f t="shared" si="49"/>
        <v>0</v>
      </c>
    </row>
    <row r="100" spans="1:7" ht="15.6" x14ac:dyDescent="0.3">
      <c r="A100" s="224">
        <v>31111</v>
      </c>
      <c r="B100" s="225"/>
      <c r="C100" s="226"/>
      <c r="D100" s="71" t="s">
        <v>51</v>
      </c>
      <c r="E100" s="72"/>
      <c r="F100" s="72"/>
      <c r="G100" s="72"/>
    </row>
    <row r="101" spans="1:7" s="32" customFormat="1" ht="17.399999999999999" customHeight="1" x14ac:dyDescent="0.3">
      <c r="A101" s="227">
        <v>312</v>
      </c>
      <c r="B101" s="228"/>
      <c r="C101" s="229"/>
      <c r="D101" s="69" t="s">
        <v>52</v>
      </c>
      <c r="E101" s="70">
        <f t="shared" ref="E101:G101" si="50">E102</f>
        <v>0</v>
      </c>
      <c r="F101" s="70">
        <f t="shared" si="50"/>
        <v>0</v>
      </c>
      <c r="G101" s="70">
        <f t="shared" si="50"/>
        <v>0</v>
      </c>
    </row>
    <row r="102" spans="1:7" ht="15.6" x14ac:dyDescent="0.3">
      <c r="A102" s="224">
        <v>31219</v>
      </c>
      <c r="B102" s="225"/>
      <c r="C102" s="226"/>
      <c r="D102" s="71" t="s">
        <v>52</v>
      </c>
      <c r="E102" s="72"/>
      <c r="F102" s="72"/>
      <c r="G102" s="72"/>
    </row>
    <row r="103" spans="1:7" s="32" customFormat="1" ht="18" customHeight="1" x14ac:dyDescent="0.3">
      <c r="A103" s="227">
        <v>313</v>
      </c>
      <c r="B103" s="228"/>
      <c r="C103" s="229"/>
      <c r="D103" s="69" t="s">
        <v>53</v>
      </c>
      <c r="E103" s="70">
        <f t="shared" ref="E103:G103" si="51">E104</f>
        <v>0</v>
      </c>
      <c r="F103" s="70">
        <f t="shared" si="51"/>
        <v>0</v>
      </c>
      <c r="G103" s="70">
        <f t="shared" si="51"/>
        <v>0</v>
      </c>
    </row>
    <row r="104" spans="1:7" ht="30" x14ac:dyDescent="0.3">
      <c r="A104" s="224">
        <v>31321</v>
      </c>
      <c r="B104" s="225"/>
      <c r="C104" s="226"/>
      <c r="D104" s="71" t="s">
        <v>54</v>
      </c>
      <c r="E104" s="72"/>
      <c r="F104" s="72"/>
      <c r="G104" s="72"/>
    </row>
    <row r="105" spans="1:7" s="32" customFormat="1" ht="15.6" x14ac:dyDescent="0.3">
      <c r="A105" s="227">
        <v>32</v>
      </c>
      <c r="B105" s="228"/>
      <c r="C105" s="229"/>
      <c r="D105" s="69" t="s">
        <v>25</v>
      </c>
      <c r="E105" s="70">
        <f t="shared" ref="E105:F105" si="52">E106</f>
        <v>0</v>
      </c>
      <c r="F105" s="70">
        <f t="shared" si="52"/>
        <v>0</v>
      </c>
      <c r="G105" s="70">
        <f t="shared" ref="G105" si="53">G106</f>
        <v>0</v>
      </c>
    </row>
    <row r="106" spans="1:7" s="32" customFormat="1" ht="27.75" customHeight="1" x14ac:dyDescent="0.3">
      <c r="A106" s="227">
        <v>321</v>
      </c>
      <c r="B106" s="228"/>
      <c r="C106" s="229"/>
      <c r="D106" s="69" t="s">
        <v>55</v>
      </c>
      <c r="E106" s="70">
        <f t="shared" ref="E106:G106" si="54">E107</f>
        <v>0</v>
      </c>
      <c r="F106" s="70">
        <f t="shared" si="54"/>
        <v>0</v>
      </c>
      <c r="G106" s="70">
        <f t="shared" si="54"/>
        <v>0</v>
      </c>
    </row>
    <row r="107" spans="1:7" ht="30" x14ac:dyDescent="0.3">
      <c r="A107" s="224">
        <v>32121</v>
      </c>
      <c r="B107" s="225"/>
      <c r="C107" s="226"/>
      <c r="D107" s="71" t="s">
        <v>94</v>
      </c>
      <c r="E107" s="72"/>
      <c r="F107" s="72"/>
      <c r="G107" s="72"/>
    </row>
    <row r="108" spans="1:7" s="32" customFormat="1" ht="30" customHeight="1" x14ac:dyDescent="0.3">
      <c r="A108" s="242" t="s">
        <v>160</v>
      </c>
      <c r="B108" s="243"/>
      <c r="C108" s="244"/>
      <c r="D108" s="172" t="s">
        <v>245</v>
      </c>
      <c r="E108" s="173">
        <f t="shared" ref="E108:G109" si="55">E109</f>
        <v>0</v>
      </c>
      <c r="F108" s="173">
        <f t="shared" si="55"/>
        <v>0</v>
      </c>
      <c r="G108" s="173">
        <f t="shared" si="55"/>
        <v>0</v>
      </c>
    </row>
    <row r="109" spans="1:7" s="32" customFormat="1" ht="30" customHeight="1" x14ac:dyDescent="0.3">
      <c r="A109" s="233" t="s">
        <v>154</v>
      </c>
      <c r="B109" s="234"/>
      <c r="C109" s="235"/>
      <c r="D109" s="168" t="s">
        <v>155</v>
      </c>
      <c r="E109" s="68">
        <f t="shared" si="55"/>
        <v>0</v>
      </c>
      <c r="F109" s="68">
        <f t="shared" si="55"/>
        <v>0</v>
      </c>
      <c r="G109" s="68">
        <f t="shared" si="55"/>
        <v>0</v>
      </c>
    </row>
    <row r="110" spans="1:7" s="32" customFormat="1" ht="15.6" x14ac:dyDescent="0.3">
      <c r="A110" s="230">
        <v>3</v>
      </c>
      <c r="B110" s="231"/>
      <c r="C110" s="232"/>
      <c r="D110" s="169" t="s">
        <v>15</v>
      </c>
      <c r="E110" s="70">
        <f t="shared" ref="E110:G110" si="56">E111+E118</f>
        <v>0</v>
      </c>
      <c r="F110" s="70">
        <f t="shared" si="56"/>
        <v>0</v>
      </c>
      <c r="G110" s="70">
        <f t="shared" si="56"/>
        <v>0</v>
      </c>
    </row>
    <row r="111" spans="1:7" s="32" customFormat="1" ht="15.6" x14ac:dyDescent="0.3">
      <c r="A111" s="227">
        <v>31</v>
      </c>
      <c r="B111" s="228"/>
      <c r="C111" s="229"/>
      <c r="D111" s="169" t="s">
        <v>16</v>
      </c>
      <c r="E111" s="70">
        <f t="shared" ref="E111:G111" si="57">E112+E114+E116</f>
        <v>0</v>
      </c>
      <c r="F111" s="70">
        <f t="shared" si="57"/>
        <v>0</v>
      </c>
      <c r="G111" s="70">
        <f t="shared" si="57"/>
        <v>0</v>
      </c>
    </row>
    <row r="112" spans="1:7" s="32" customFormat="1" ht="19.95" customHeight="1" x14ac:dyDescent="0.3">
      <c r="A112" s="227">
        <v>311</v>
      </c>
      <c r="B112" s="228"/>
      <c r="C112" s="229"/>
      <c r="D112" s="169" t="s">
        <v>93</v>
      </c>
      <c r="E112" s="70">
        <f t="shared" ref="E112:G112" si="58">E113</f>
        <v>0</v>
      </c>
      <c r="F112" s="70">
        <f t="shared" si="58"/>
        <v>0</v>
      </c>
      <c r="G112" s="70">
        <f t="shared" si="58"/>
        <v>0</v>
      </c>
    </row>
    <row r="113" spans="1:7" ht="15.6" x14ac:dyDescent="0.3">
      <c r="A113" s="224">
        <v>31111</v>
      </c>
      <c r="B113" s="225"/>
      <c r="C113" s="226"/>
      <c r="D113" s="71" t="s">
        <v>51</v>
      </c>
      <c r="E113" s="72">
        <v>0</v>
      </c>
      <c r="F113" s="72">
        <v>0</v>
      </c>
      <c r="G113" s="72"/>
    </row>
    <row r="114" spans="1:7" s="32" customFormat="1" ht="17.399999999999999" customHeight="1" x14ac:dyDescent="0.3">
      <c r="A114" s="227">
        <v>312</v>
      </c>
      <c r="B114" s="228"/>
      <c r="C114" s="229"/>
      <c r="D114" s="169" t="s">
        <v>52</v>
      </c>
      <c r="E114" s="70">
        <f t="shared" ref="E114:G114" si="59">E115</f>
        <v>0</v>
      </c>
      <c r="F114" s="70">
        <f t="shared" si="59"/>
        <v>0</v>
      </c>
      <c r="G114" s="70">
        <f t="shared" si="59"/>
        <v>0</v>
      </c>
    </row>
    <row r="115" spans="1:7" ht="15.6" x14ac:dyDescent="0.3">
      <c r="A115" s="224">
        <v>31219</v>
      </c>
      <c r="B115" s="225"/>
      <c r="C115" s="226"/>
      <c r="D115" s="71" t="s">
        <v>52</v>
      </c>
      <c r="E115" s="72">
        <v>0</v>
      </c>
      <c r="F115" s="72">
        <v>0</v>
      </c>
      <c r="G115" s="72"/>
    </row>
    <row r="116" spans="1:7" s="32" customFormat="1" ht="18" customHeight="1" x14ac:dyDescent="0.3">
      <c r="A116" s="227">
        <v>313</v>
      </c>
      <c r="B116" s="228"/>
      <c r="C116" s="229"/>
      <c r="D116" s="169" t="s">
        <v>53</v>
      </c>
      <c r="E116" s="70">
        <f t="shared" ref="E116:G116" si="60">E117</f>
        <v>0</v>
      </c>
      <c r="F116" s="70">
        <f t="shared" si="60"/>
        <v>0</v>
      </c>
      <c r="G116" s="70">
        <f t="shared" si="60"/>
        <v>0</v>
      </c>
    </row>
    <row r="117" spans="1:7" ht="30" x14ac:dyDescent="0.3">
      <c r="A117" s="224">
        <v>31321</v>
      </c>
      <c r="B117" s="225"/>
      <c r="C117" s="226"/>
      <c r="D117" s="71" t="s">
        <v>54</v>
      </c>
      <c r="E117" s="72">
        <v>0</v>
      </c>
      <c r="F117" s="72">
        <v>0</v>
      </c>
      <c r="G117" s="72"/>
    </row>
    <row r="118" spans="1:7" s="32" customFormat="1" ht="15.6" x14ac:dyDescent="0.3">
      <c r="A118" s="227">
        <v>32</v>
      </c>
      <c r="B118" s="228"/>
      <c r="C118" s="229"/>
      <c r="D118" s="169" t="s">
        <v>25</v>
      </c>
      <c r="E118" s="70">
        <f t="shared" ref="E118:G119" si="61">E119</f>
        <v>0</v>
      </c>
      <c r="F118" s="70">
        <f t="shared" si="61"/>
        <v>0</v>
      </c>
      <c r="G118" s="70">
        <f t="shared" si="61"/>
        <v>0</v>
      </c>
    </row>
    <row r="119" spans="1:7" s="32" customFormat="1" ht="27.75" customHeight="1" x14ac:dyDescent="0.3">
      <c r="A119" s="227">
        <v>321</v>
      </c>
      <c r="B119" s="228"/>
      <c r="C119" s="229"/>
      <c r="D119" s="169" t="s">
        <v>55</v>
      </c>
      <c r="E119" s="70">
        <f t="shared" si="61"/>
        <v>0</v>
      </c>
      <c r="F119" s="70">
        <f t="shared" si="61"/>
        <v>0</v>
      </c>
      <c r="G119" s="70">
        <f t="shared" si="61"/>
        <v>0</v>
      </c>
    </row>
    <row r="120" spans="1:7" ht="30" x14ac:dyDescent="0.3">
      <c r="A120" s="224">
        <v>32121</v>
      </c>
      <c r="B120" s="225"/>
      <c r="C120" s="226"/>
      <c r="D120" s="71" t="s">
        <v>94</v>
      </c>
      <c r="E120" s="72">
        <v>0</v>
      </c>
      <c r="F120" s="72">
        <v>0</v>
      </c>
      <c r="G120" s="72"/>
    </row>
    <row r="121" spans="1:7" s="32" customFormat="1" ht="30" customHeight="1" x14ac:dyDescent="0.3">
      <c r="A121" s="242" t="s">
        <v>162</v>
      </c>
      <c r="B121" s="243"/>
      <c r="C121" s="244"/>
      <c r="D121" s="172" t="s">
        <v>163</v>
      </c>
      <c r="E121" s="173">
        <f t="shared" ref="E121:G121" si="62">E122</f>
        <v>0</v>
      </c>
      <c r="F121" s="173">
        <f t="shared" si="62"/>
        <v>0</v>
      </c>
      <c r="G121" s="173">
        <f t="shared" si="62"/>
        <v>0</v>
      </c>
    </row>
    <row r="122" spans="1:7" s="32" customFormat="1" ht="30" customHeight="1" x14ac:dyDescent="0.3">
      <c r="A122" s="233" t="s">
        <v>154</v>
      </c>
      <c r="B122" s="234"/>
      <c r="C122" s="235"/>
      <c r="D122" s="67" t="s">
        <v>155</v>
      </c>
      <c r="E122" s="68">
        <f t="shared" ref="E122:G124" si="63">E123</f>
        <v>0</v>
      </c>
      <c r="F122" s="68">
        <f t="shared" si="63"/>
        <v>0</v>
      </c>
      <c r="G122" s="68">
        <f t="shared" si="63"/>
        <v>0</v>
      </c>
    </row>
    <row r="123" spans="1:7" s="32" customFormat="1" ht="15.6" x14ac:dyDescent="0.3">
      <c r="A123" s="230">
        <v>3</v>
      </c>
      <c r="B123" s="231"/>
      <c r="C123" s="232"/>
      <c r="D123" s="69" t="s">
        <v>15</v>
      </c>
      <c r="E123" s="70">
        <f t="shared" si="63"/>
        <v>0</v>
      </c>
      <c r="F123" s="70">
        <f t="shared" si="63"/>
        <v>0</v>
      </c>
      <c r="G123" s="70">
        <f t="shared" si="63"/>
        <v>0</v>
      </c>
    </row>
    <row r="124" spans="1:7" s="32" customFormat="1" ht="15.6" x14ac:dyDescent="0.3">
      <c r="A124" s="227">
        <v>32</v>
      </c>
      <c r="B124" s="228"/>
      <c r="C124" s="229"/>
      <c r="D124" s="69" t="s">
        <v>25</v>
      </c>
      <c r="E124" s="70">
        <f t="shared" si="63"/>
        <v>0</v>
      </c>
      <c r="F124" s="70">
        <f t="shared" si="63"/>
        <v>0</v>
      </c>
      <c r="G124" s="70">
        <f t="shared" si="63"/>
        <v>0</v>
      </c>
    </row>
    <row r="125" spans="1:7" s="32" customFormat="1" ht="21" customHeight="1" x14ac:dyDescent="0.3">
      <c r="A125" s="227">
        <v>322</v>
      </c>
      <c r="B125" s="228"/>
      <c r="C125" s="229"/>
      <c r="D125" s="69" t="s">
        <v>57</v>
      </c>
      <c r="E125" s="70">
        <f t="shared" ref="E125:G125" si="64">E126</f>
        <v>0</v>
      </c>
      <c r="F125" s="70">
        <f t="shared" si="64"/>
        <v>0</v>
      </c>
      <c r="G125" s="70">
        <f t="shared" si="64"/>
        <v>0</v>
      </c>
    </row>
    <row r="126" spans="1:7" ht="15.6" x14ac:dyDescent="0.3">
      <c r="A126" s="224">
        <v>32229</v>
      </c>
      <c r="B126" s="225"/>
      <c r="C126" s="226"/>
      <c r="D126" s="71" t="s">
        <v>67</v>
      </c>
      <c r="E126" s="72">
        <v>0</v>
      </c>
      <c r="F126" s="72">
        <v>0</v>
      </c>
      <c r="G126" s="72"/>
    </row>
    <row r="127" spans="1:7" s="32" customFormat="1" ht="30" customHeight="1" x14ac:dyDescent="0.3">
      <c r="A127" s="242" t="s">
        <v>164</v>
      </c>
      <c r="B127" s="243"/>
      <c r="C127" s="244"/>
      <c r="D127" s="172" t="s">
        <v>165</v>
      </c>
      <c r="E127" s="173">
        <f t="shared" ref="E127:G127" si="65">E128</f>
        <v>0</v>
      </c>
      <c r="F127" s="173">
        <f t="shared" si="65"/>
        <v>0</v>
      </c>
      <c r="G127" s="173">
        <f t="shared" si="65"/>
        <v>0</v>
      </c>
    </row>
    <row r="128" spans="1:7" s="32" customFormat="1" ht="30" customHeight="1" x14ac:dyDescent="0.3">
      <c r="A128" s="233" t="s">
        <v>154</v>
      </c>
      <c r="B128" s="234"/>
      <c r="C128" s="235"/>
      <c r="D128" s="67" t="s">
        <v>155</v>
      </c>
      <c r="E128" s="68">
        <f t="shared" ref="E128:G130" si="66">E129</f>
        <v>0</v>
      </c>
      <c r="F128" s="68">
        <f t="shared" si="66"/>
        <v>0</v>
      </c>
      <c r="G128" s="68">
        <f t="shared" si="66"/>
        <v>0</v>
      </c>
    </row>
    <row r="129" spans="1:7" s="32" customFormat="1" ht="15.6" x14ac:dyDescent="0.3">
      <c r="A129" s="230">
        <v>3</v>
      </c>
      <c r="B129" s="231"/>
      <c r="C129" s="232"/>
      <c r="D129" s="69" t="s">
        <v>15</v>
      </c>
      <c r="E129" s="70">
        <f t="shared" si="66"/>
        <v>0</v>
      </c>
      <c r="F129" s="70">
        <f t="shared" si="66"/>
        <v>0</v>
      </c>
      <c r="G129" s="70">
        <f t="shared" si="66"/>
        <v>0</v>
      </c>
    </row>
    <row r="130" spans="1:7" s="32" customFormat="1" ht="15.6" x14ac:dyDescent="0.3">
      <c r="A130" s="227">
        <v>32</v>
      </c>
      <c r="B130" s="228"/>
      <c r="C130" s="229"/>
      <c r="D130" s="69" t="s">
        <v>25</v>
      </c>
      <c r="E130" s="70">
        <f t="shared" si="66"/>
        <v>0</v>
      </c>
      <c r="F130" s="70">
        <f t="shared" si="66"/>
        <v>0</v>
      </c>
      <c r="G130" s="70">
        <f>G131</f>
        <v>0</v>
      </c>
    </row>
    <row r="131" spans="1:7" s="32" customFormat="1" ht="15.6" customHeight="1" x14ac:dyDescent="0.3">
      <c r="A131" s="227">
        <v>322</v>
      </c>
      <c r="B131" s="228"/>
      <c r="C131" s="229"/>
      <c r="D131" s="69" t="s">
        <v>57</v>
      </c>
      <c r="E131" s="70">
        <f t="shared" ref="E131:G131" si="67">E132</f>
        <v>0</v>
      </c>
      <c r="F131" s="70">
        <f t="shared" si="67"/>
        <v>0</v>
      </c>
      <c r="G131" s="70">
        <f t="shared" si="67"/>
        <v>0</v>
      </c>
    </row>
    <row r="132" spans="1:7" ht="15.6" customHeight="1" x14ac:dyDescent="0.3">
      <c r="A132" s="224">
        <v>32229</v>
      </c>
      <c r="B132" s="225"/>
      <c r="C132" s="226"/>
      <c r="D132" s="71" t="s">
        <v>67</v>
      </c>
      <c r="E132" s="72">
        <v>0</v>
      </c>
      <c r="F132" s="72">
        <v>0</v>
      </c>
      <c r="G132" s="72"/>
    </row>
    <row r="133" spans="1:7" s="32" customFormat="1" ht="30" customHeight="1" x14ac:dyDescent="0.3">
      <c r="A133" s="242" t="s">
        <v>166</v>
      </c>
      <c r="B133" s="243"/>
      <c r="C133" s="244"/>
      <c r="D133" s="172" t="s">
        <v>167</v>
      </c>
      <c r="E133" s="173">
        <f t="shared" ref="E133:F136" si="68">E134</f>
        <v>0</v>
      </c>
      <c r="F133" s="173">
        <f t="shared" si="68"/>
        <v>0</v>
      </c>
      <c r="G133" s="173">
        <f t="shared" ref="G133:G136" si="69">G134</f>
        <v>0</v>
      </c>
    </row>
    <row r="134" spans="1:7" s="32" customFormat="1" ht="30" customHeight="1" x14ac:dyDescent="0.3">
      <c r="A134" s="233" t="s">
        <v>154</v>
      </c>
      <c r="B134" s="234"/>
      <c r="C134" s="235"/>
      <c r="D134" s="67" t="s">
        <v>155</v>
      </c>
      <c r="E134" s="68">
        <f t="shared" si="68"/>
        <v>0</v>
      </c>
      <c r="F134" s="68">
        <f t="shared" si="68"/>
        <v>0</v>
      </c>
      <c r="G134" s="68">
        <f t="shared" si="69"/>
        <v>0</v>
      </c>
    </row>
    <row r="135" spans="1:7" s="32" customFormat="1" ht="15.6" x14ac:dyDescent="0.3">
      <c r="A135" s="230">
        <v>3</v>
      </c>
      <c r="B135" s="231"/>
      <c r="C135" s="232"/>
      <c r="D135" s="69" t="s">
        <v>15</v>
      </c>
      <c r="E135" s="70">
        <f t="shared" si="68"/>
        <v>0</v>
      </c>
      <c r="F135" s="70">
        <f t="shared" si="68"/>
        <v>0</v>
      </c>
      <c r="G135" s="70">
        <f t="shared" si="69"/>
        <v>0</v>
      </c>
    </row>
    <row r="136" spans="1:7" s="32" customFormat="1" ht="15.6" x14ac:dyDescent="0.3">
      <c r="A136" s="227">
        <v>32</v>
      </c>
      <c r="B136" s="228"/>
      <c r="C136" s="229"/>
      <c r="D136" s="69" t="s">
        <v>25</v>
      </c>
      <c r="E136" s="70">
        <f t="shared" si="68"/>
        <v>0</v>
      </c>
      <c r="F136" s="70">
        <f t="shared" si="68"/>
        <v>0</v>
      </c>
      <c r="G136" s="70">
        <f t="shared" si="69"/>
        <v>0</v>
      </c>
    </row>
    <row r="137" spans="1:7" s="32" customFormat="1" ht="18" customHeight="1" x14ac:dyDescent="0.3">
      <c r="A137" s="227">
        <v>322</v>
      </c>
      <c r="B137" s="228"/>
      <c r="C137" s="229"/>
      <c r="D137" s="69" t="s">
        <v>57</v>
      </c>
      <c r="E137" s="70">
        <f t="shared" ref="E137:G137" si="70">E138</f>
        <v>0</v>
      </c>
      <c r="F137" s="70">
        <f t="shared" si="70"/>
        <v>0</v>
      </c>
      <c r="G137" s="70">
        <f t="shared" si="70"/>
        <v>0</v>
      </c>
    </row>
    <row r="138" spans="1:7" ht="15.6" x14ac:dyDescent="0.3">
      <c r="A138" s="224">
        <v>32229</v>
      </c>
      <c r="B138" s="225"/>
      <c r="C138" s="226"/>
      <c r="D138" s="71" t="s">
        <v>67</v>
      </c>
      <c r="E138" s="72">
        <v>0</v>
      </c>
      <c r="F138" s="72">
        <v>0</v>
      </c>
      <c r="G138" s="72"/>
    </row>
    <row r="139" spans="1:7" s="32" customFormat="1" ht="30" customHeight="1" x14ac:dyDescent="0.3">
      <c r="A139" s="242" t="s">
        <v>168</v>
      </c>
      <c r="B139" s="243"/>
      <c r="C139" s="244"/>
      <c r="D139" s="172" t="s">
        <v>169</v>
      </c>
      <c r="E139" s="173">
        <f t="shared" ref="E139:G142" si="71">E140</f>
        <v>0</v>
      </c>
      <c r="F139" s="173">
        <f t="shared" si="71"/>
        <v>0</v>
      </c>
      <c r="G139" s="173">
        <f t="shared" si="71"/>
        <v>0</v>
      </c>
    </row>
    <row r="140" spans="1:7" s="32" customFormat="1" ht="30" customHeight="1" x14ac:dyDescent="0.3">
      <c r="A140" s="233" t="s">
        <v>154</v>
      </c>
      <c r="B140" s="234"/>
      <c r="C140" s="235"/>
      <c r="D140" s="67" t="s">
        <v>155</v>
      </c>
      <c r="E140" s="68">
        <f t="shared" si="71"/>
        <v>0</v>
      </c>
      <c r="F140" s="68">
        <f t="shared" si="71"/>
        <v>0</v>
      </c>
      <c r="G140" s="68">
        <f t="shared" si="71"/>
        <v>0</v>
      </c>
    </row>
    <row r="141" spans="1:7" s="32" customFormat="1" ht="15.6" x14ac:dyDescent="0.3">
      <c r="A141" s="230">
        <v>3</v>
      </c>
      <c r="B141" s="231"/>
      <c r="C141" s="232"/>
      <c r="D141" s="69" t="s">
        <v>15</v>
      </c>
      <c r="E141" s="70">
        <f t="shared" si="71"/>
        <v>0</v>
      </c>
      <c r="F141" s="70">
        <f t="shared" si="71"/>
        <v>0</v>
      </c>
      <c r="G141" s="70">
        <f t="shared" si="71"/>
        <v>0</v>
      </c>
    </row>
    <row r="142" spans="1:7" s="32" customFormat="1" ht="15.6" x14ac:dyDescent="0.3">
      <c r="A142" s="227">
        <v>32</v>
      </c>
      <c r="B142" s="228"/>
      <c r="C142" s="229"/>
      <c r="D142" s="69" t="s">
        <v>25</v>
      </c>
      <c r="E142" s="70">
        <f t="shared" si="71"/>
        <v>0</v>
      </c>
      <c r="F142" s="70">
        <f t="shared" si="71"/>
        <v>0</v>
      </c>
      <c r="G142" s="70">
        <f t="shared" si="71"/>
        <v>0</v>
      </c>
    </row>
    <row r="143" spans="1:7" s="32" customFormat="1" ht="17.399999999999999" customHeight="1" x14ac:dyDescent="0.3">
      <c r="A143" s="227">
        <v>322</v>
      </c>
      <c r="B143" s="228"/>
      <c r="C143" s="229"/>
      <c r="D143" s="69" t="s">
        <v>57</v>
      </c>
      <c r="E143" s="70">
        <f t="shared" ref="E143:G143" si="72">E144</f>
        <v>0</v>
      </c>
      <c r="F143" s="70">
        <f t="shared" si="72"/>
        <v>0</v>
      </c>
      <c r="G143" s="70">
        <f t="shared" si="72"/>
        <v>0</v>
      </c>
    </row>
    <row r="144" spans="1:7" ht="15.6" x14ac:dyDescent="0.3">
      <c r="A144" s="224">
        <v>32229</v>
      </c>
      <c r="B144" s="225"/>
      <c r="C144" s="226"/>
      <c r="D144" s="71" t="s">
        <v>67</v>
      </c>
      <c r="E144" s="72">
        <v>0</v>
      </c>
      <c r="F144" s="72">
        <v>0</v>
      </c>
      <c r="G144" s="72"/>
    </row>
    <row r="145" spans="1:7" s="32" customFormat="1" ht="31.2" x14ac:dyDescent="0.3">
      <c r="A145" s="239" t="s">
        <v>113</v>
      </c>
      <c r="B145" s="240"/>
      <c r="C145" s="241"/>
      <c r="D145" s="170" t="s">
        <v>114</v>
      </c>
      <c r="E145" s="171">
        <f t="shared" ref="E145:G145" si="73">E146+E181</f>
        <v>31989</v>
      </c>
      <c r="F145" s="171">
        <f t="shared" si="73"/>
        <v>45355.43</v>
      </c>
      <c r="G145" s="171">
        <f t="shared" si="73"/>
        <v>0</v>
      </c>
    </row>
    <row r="146" spans="1:7" s="32" customFormat="1" ht="34.950000000000003" customHeight="1" x14ac:dyDescent="0.3">
      <c r="A146" s="242" t="s">
        <v>115</v>
      </c>
      <c r="B146" s="243"/>
      <c r="C146" s="244"/>
      <c r="D146" s="172" t="s">
        <v>116</v>
      </c>
      <c r="E146" s="173">
        <f t="shared" ref="E146:G147" si="74">E147</f>
        <v>31989</v>
      </c>
      <c r="F146" s="173">
        <f t="shared" si="74"/>
        <v>45216.54</v>
      </c>
      <c r="G146" s="173">
        <f t="shared" si="74"/>
        <v>0</v>
      </c>
    </row>
    <row r="147" spans="1:7" s="32" customFormat="1" ht="31.2" x14ac:dyDescent="0.3">
      <c r="A147" s="233" t="s">
        <v>118</v>
      </c>
      <c r="B147" s="234"/>
      <c r="C147" s="235"/>
      <c r="D147" s="67" t="s">
        <v>117</v>
      </c>
      <c r="E147" s="68">
        <f t="shared" si="74"/>
        <v>31989</v>
      </c>
      <c r="F147" s="68">
        <f t="shared" si="74"/>
        <v>45216.54</v>
      </c>
      <c r="G147" s="68">
        <f t="shared" si="74"/>
        <v>0</v>
      </c>
    </row>
    <row r="148" spans="1:7" s="32" customFormat="1" ht="15.6" x14ac:dyDescent="0.3">
      <c r="A148" s="230">
        <v>3</v>
      </c>
      <c r="B148" s="231"/>
      <c r="C148" s="232"/>
      <c r="D148" s="69" t="s">
        <v>15</v>
      </c>
      <c r="E148" s="70">
        <f t="shared" ref="E148:G148" si="75">E149+E177</f>
        <v>31989</v>
      </c>
      <c r="F148" s="70">
        <f t="shared" si="75"/>
        <v>45216.54</v>
      </c>
      <c r="G148" s="70">
        <f t="shared" si="75"/>
        <v>0</v>
      </c>
    </row>
    <row r="149" spans="1:7" s="32" customFormat="1" ht="15.6" x14ac:dyDescent="0.3">
      <c r="A149" s="227">
        <v>32</v>
      </c>
      <c r="B149" s="228"/>
      <c r="C149" s="229"/>
      <c r="D149" s="69" t="s">
        <v>25</v>
      </c>
      <c r="E149" s="70">
        <f t="shared" ref="E149:G149" si="76">SUM(E150+E154+E163+E173)</f>
        <v>31219</v>
      </c>
      <c r="F149" s="70">
        <f t="shared" si="76"/>
        <v>44394.020000000004</v>
      </c>
      <c r="G149" s="70">
        <f t="shared" si="76"/>
        <v>0</v>
      </c>
    </row>
    <row r="150" spans="1:7" s="32" customFormat="1" ht="16.2" customHeight="1" x14ac:dyDescent="0.3">
      <c r="A150" s="227">
        <v>321</v>
      </c>
      <c r="B150" s="228"/>
      <c r="C150" s="229"/>
      <c r="D150" s="69" t="s">
        <v>55</v>
      </c>
      <c r="E150" s="70">
        <f t="shared" ref="E150:G150" si="77">E151+E152+E153</f>
        <v>3510</v>
      </c>
      <c r="F150" s="70">
        <f t="shared" si="77"/>
        <v>3862</v>
      </c>
      <c r="G150" s="70">
        <f t="shared" si="77"/>
        <v>0</v>
      </c>
    </row>
    <row r="151" spans="1:7" ht="15.6" x14ac:dyDescent="0.3">
      <c r="A151" s="224">
        <v>32119</v>
      </c>
      <c r="B151" s="225"/>
      <c r="C151" s="226"/>
      <c r="D151" s="71" t="s">
        <v>63</v>
      </c>
      <c r="E151" s="73">
        <v>920</v>
      </c>
      <c r="F151" s="73">
        <v>942</v>
      </c>
      <c r="G151" s="73"/>
    </row>
    <row r="152" spans="1:7" ht="15.6" customHeight="1" x14ac:dyDescent="0.3">
      <c r="A152" s="224">
        <v>32131</v>
      </c>
      <c r="B152" s="225"/>
      <c r="C152" s="226"/>
      <c r="D152" s="71" t="s">
        <v>64</v>
      </c>
      <c r="E152" s="73">
        <v>2340</v>
      </c>
      <c r="F152" s="73">
        <v>2650</v>
      </c>
      <c r="G152" s="73"/>
    </row>
    <row r="153" spans="1:7" ht="30" x14ac:dyDescent="0.3">
      <c r="A153" s="224">
        <v>32149</v>
      </c>
      <c r="B153" s="225"/>
      <c r="C153" s="226"/>
      <c r="D153" s="71" t="s">
        <v>65</v>
      </c>
      <c r="E153" s="73">
        <v>250</v>
      </c>
      <c r="F153" s="73">
        <v>270</v>
      </c>
      <c r="G153" s="73"/>
    </row>
    <row r="154" spans="1:7" s="32" customFormat="1" ht="21" customHeight="1" x14ac:dyDescent="0.3">
      <c r="A154" s="227">
        <v>322</v>
      </c>
      <c r="B154" s="228"/>
      <c r="C154" s="229"/>
      <c r="D154" s="69" t="s">
        <v>57</v>
      </c>
      <c r="E154" s="70">
        <f t="shared" ref="E154:G154" si="78">SUM(E155:E162)</f>
        <v>15240</v>
      </c>
      <c r="F154" s="70">
        <f t="shared" si="78"/>
        <v>25260</v>
      </c>
      <c r="G154" s="70">
        <f t="shared" si="78"/>
        <v>0</v>
      </c>
    </row>
    <row r="155" spans="1:7" ht="15.6" x14ac:dyDescent="0.3">
      <c r="A155" s="224">
        <v>32211</v>
      </c>
      <c r="B155" s="225"/>
      <c r="C155" s="226"/>
      <c r="D155" s="71" t="s">
        <v>66</v>
      </c>
      <c r="E155" s="73">
        <v>900</v>
      </c>
      <c r="F155" s="73">
        <v>1400</v>
      </c>
      <c r="G155" s="73"/>
    </row>
    <row r="156" spans="1:7" ht="30" x14ac:dyDescent="0.3">
      <c r="A156" s="224">
        <v>32219</v>
      </c>
      <c r="B156" s="225"/>
      <c r="C156" s="226"/>
      <c r="D156" s="71" t="s">
        <v>119</v>
      </c>
      <c r="E156" s="73">
        <v>3500</v>
      </c>
      <c r="F156" s="73">
        <v>5020</v>
      </c>
      <c r="G156" s="73"/>
    </row>
    <row r="157" spans="1:7" ht="15.6" x14ac:dyDescent="0.3">
      <c r="A157" s="224">
        <v>32231</v>
      </c>
      <c r="B157" s="225"/>
      <c r="C157" s="226"/>
      <c r="D157" s="71" t="s">
        <v>120</v>
      </c>
      <c r="E157" s="73">
        <v>3810</v>
      </c>
      <c r="F157" s="73">
        <v>6520</v>
      </c>
      <c r="G157" s="73"/>
    </row>
    <row r="158" spans="1:7" ht="15.6" x14ac:dyDescent="0.3">
      <c r="A158" s="224">
        <v>32233</v>
      </c>
      <c r="B158" s="225"/>
      <c r="C158" s="226"/>
      <c r="D158" s="71" t="s">
        <v>121</v>
      </c>
      <c r="E158" s="73">
        <v>6240</v>
      </c>
      <c r="F158" s="73">
        <v>9400</v>
      </c>
      <c r="G158" s="73"/>
    </row>
    <row r="159" spans="1:7" ht="15.6" x14ac:dyDescent="0.3">
      <c r="A159" s="224">
        <v>32234</v>
      </c>
      <c r="B159" s="225"/>
      <c r="C159" s="226"/>
      <c r="D159" s="71" t="s">
        <v>122</v>
      </c>
      <c r="E159" s="73">
        <v>110</v>
      </c>
      <c r="F159" s="73">
        <v>150</v>
      </c>
      <c r="G159" s="73"/>
    </row>
    <row r="160" spans="1:7" ht="30" x14ac:dyDescent="0.3">
      <c r="A160" s="224">
        <v>32244</v>
      </c>
      <c r="B160" s="225"/>
      <c r="C160" s="226"/>
      <c r="D160" s="71" t="s">
        <v>92</v>
      </c>
      <c r="E160" s="73">
        <v>560</v>
      </c>
      <c r="F160" s="73">
        <v>1800</v>
      </c>
      <c r="G160" s="73"/>
    </row>
    <row r="161" spans="1:8" ht="15.6" x14ac:dyDescent="0.3">
      <c r="A161" s="224">
        <v>32251</v>
      </c>
      <c r="B161" s="225"/>
      <c r="C161" s="226"/>
      <c r="D161" s="71" t="s">
        <v>171</v>
      </c>
      <c r="E161" s="73">
        <v>0</v>
      </c>
      <c r="F161" s="73">
        <v>550</v>
      </c>
      <c r="G161" s="73"/>
      <c r="H161" s="35"/>
    </row>
    <row r="162" spans="1:8" ht="30" x14ac:dyDescent="0.3">
      <c r="A162" s="224">
        <v>32271</v>
      </c>
      <c r="B162" s="225"/>
      <c r="C162" s="226"/>
      <c r="D162" s="71" t="s">
        <v>89</v>
      </c>
      <c r="E162" s="73">
        <v>120</v>
      </c>
      <c r="F162" s="73">
        <v>420</v>
      </c>
      <c r="G162" s="73"/>
    </row>
    <row r="163" spans="1:8" s="32" customFormat="1" ht="17.399999999999999" customHeight="1" x14ac:dyDescent="0.3">
      <c r="A163" s="227">
        <v>323</v>
      </c>
      <c r="B163" s="228"/>
      <c r="C163" s="229"/>
      <c r="D163" s="69" t="s">
        <v>68</v>
      </c>
      <c r="E163" s="70">
        <f t="shared" ref="E163:G163" si="79">SUM(E164:E172)</f>
        <v>10969</v>
      </c>
      <c r="F163" s="70">
        <f t="shared" si="79"/>
        <v>13519.27</v>
      </c>
      <c r="G163" s="70">
        <f t="shared" si="79"/>
        <v>0</v>
      </c>
    </row>
    <row r="164" spans="1:8" ht="15.6" customHeight="1" x14ac:dyDescent="0.3">
      <c r="A164" s="224">
        <v>32311</v>
      </c>
      <c r="B164" s="225"/>
      <c r="C164" s="226"/>
      <c r="D164" s="71" t="s">
        <v>90</v>
      </c>
      <c r="E164" s="73">
        <v>1209</v>
      </c>
      <c r="F164" s="73">
        <v>1210</v>
      </c>
      <c r="G164" s="73"/>
    </row>
    <row r="165" spans="1:8" ht="15.6" customHeight="1" x14ac:dyDescent="0.3">
      <c r="A165" s="224">
        <v>32313</v>
      </c>
      <c r="B165" s="225"/>
      <c r="C165" s="226"/>
      <c r="D165" s="71" t="s">
        <v>133</v>
      </c>
      <c r="E165" s="73">
        <v>440</v>
      </c>
      <c r="F165" s="73">
        <v>490</v>
      </c>
      <c r="G165" s="73"/>
    </row>
    <row r="166" spans="1:8" ht="28.2" customHeight="1" x14ac:dyDescent="0.3">
      <c r="A166" s="224">
        <v>32329</v>
      </c>
      <c r="B166" s="225"/>
      <c r="C166" s="226"/>
      <c r="D166" s="71" t="s">
        <v>134</v>
      </c>
      <c r="E166" s="73">
        <v>930</v>
      </c>
      <c r="F166" s="73">
        <v>1830</v>
      </c>
      <c r="G166" s="73"/>
    </row>
    <row r="167" spans="1:8" ht="15.6" customHeight="1" x14ac:dyDescent="0.3">
      <c r="A167" s="224">
        <v>32349</v>
      </c>
      <c r="B167" s="225"/>
      <c r="C167" s="226"/>
      <c r="D167" s="71" t="s">
        <v>79</v>
      </c>
      <c r="E167" s="73">
        <v>3200</v>
      </c>
      <c r="F167" s="73">
        <v>3737.77</v>
      </c>
      <c r="G167" s="73"/>
    </row>
    <row r="168" spans="1:8" ht="15.6" customHeight="1" x14ac:dyDescent="0.3">
      <c r="A168" s="224">
        <v>32361</v>
      </c>
      <c r="B168" s="225"/>
      <c r="C168" s="226"/>
      <c r="D168" s="71" t="s">
        <v>80</v>
      </c>
      <c r="E168" s="73">
        <v>2010</v>
      </c>
      <c r="F168" s="73">
        <v>2700</v>
      </c>
      <c r="G168" s="73"/>
    </row>
    <row r="169" spans="1:8" ht="15.6" customHeight="1" x14ac:dyDescent="0.3">
      <c r="A169" s="224">
        <v>32369</v>
      </c>
      <c r="B169" s="225"/>
      <c r="C169" s="226"/>
      <c r="D169" s="71" t="s">
        <v>194</v>
      </c>
      <c r="E169" s="73">
        <v>210</v>
      </c>
      <c r="F169" s="73">
        <v>210</v>
      </c>
      <c r="G169" s="73"/>
    </row>
    <row r="170" spans="1:8" ht="15.6" customHeight="1" x14ac:dyDescent="0.3">
      <c r="A170" s="224">
        <v>32372</v>
      </c>
      <c r="B170" s="225"/>
      <c r="C170" s="226"/>
      <c r="D170" s="71" t="s">
        <v>201</v>
      </c>
      <c r="E170" s="73">
        <v>0</v>
      </c>
      <c r="F170" s="73">
        <v>0</v>
      </c>
      <c r="G170" s="73"/>
    </row>
    <row r="171" spans="1:8" ht="15.6" customHeight="1" x14ac:dyDescent="0.3">
      <c r="A171" s="224">
        <v>32389</v>
      </c>
      <c r="B171" s="225"/>
      <c r="C171" s="226"/>
      <c r="D171" s="71" t="s">
        <v>82</v>
      </c>
      <c r="E171" s="73">
        <v>1800</v>
      </c>
      <c r="F171" s="73">
        <v>2080</v>
      </c>
      <c r="G171" s="73"/>
    </row>
    <row r="172" spans="1:8" ht="15.6" customHeight="1" x14ac:dyDescent="0.3">
      <c r="A172" s="224">
        <v>32399</v>
      </c>
      <c r="B172" s="225"/>
      <c r="C172" s="226"/>
      <c r="D172" s="71" t="s">
        <v>83</v>
      </c>
      <c r="E172" s="73">
        <v>1170</v>
      </c>
      <c r="F172" s="73">
        <v>1261.5</v>
      </c>
      <c r="G172" s="73"/>
    </row>
    <row r="173" spans="1:8" s="32" customFormat="1" ht="30" customHeight="1" x14ac:dyDescent="0.3">
      <c r="A173" s="227">
        <v>329</v>
      </c>
      <c r="B173" s="228"/>
      <c r="C173" s="229"/>
      <c r="D173" s="69" t="s">
        <v>59</v>
      </c>
      <c r="E173" s="70">
        <f t="shared" ref="E173:G173" si="80">SUM(E174:E176)</f>
        <v>1500</v>
      </c>
      <c r="F173" s="70">
        <f t="shared" si="80"/>
        <v>1752.75</v>
      </c>
      <c r="G173" s="70">
        <f t="shared" si="80"/>
        <v>0</v>
      </c>
    </row>
    <row r="174" spans="1:8" ht="15.6" x14ac:dyDescent="0.3">
      <c r="A174" s="224">
        <v>32922</v>
      </c>
      <c r="B174" s="225"/>
      <c r="C174" s="226"/>
      <c r="D174" s="71" t="s">
        <v>135</v>
      </c>
      <c r="E174" s="73">
        <v>1110</v>
      </c>
      <c r="F174" s="73">
        <v>1129.6600000000001</v>
      </c>
      <c r="G174" s="73"/>
    </row>
    <row r="175" spans="1:8" ht="15.6" x14ac:dyDescent="0.3">
      <c r="A175" s="224">
        <v>32941</v>
      </c>
      <c r="B175" s="225"/>
      <c r="C175" s="226"/>
      <c r="D175" s="71" t="s">
        <v>136</v>
      </c>
      <c r="E175" s="73">
        <v>160</v>
      </c>
      <c r="F175" s="73">
        <v>163.09</v>
      </c>
      <c r="G175" s="73"/>
    </row>
    <row r="176" spans="1:8" ht="30" x14ac:dyDescent="0.3">
      <c r="A176" s="224">
        <v>32999</v>
      </c>
      <c r="B176" s="225"/>
      <c r="C176" s="226"/>
      <c r="D176" s="71" t="s">
        <v>59</v>
      </c>
      <c r="E176" s="73">
        <v>230</v>
      </c>
      <c r="F176" s="73">
        <v>460</v>
      </c>
      <c r="G176" s="73"/>
    </row>
    <row r="177" spans="1:7" s="32" customFormat="1" ht="15.6" x14ac:dyDescent="0.3">
      <c r="A177" s="227">
        <v>34</v>
      </c>
      <c r="B177" s="228"/>
      <c r="C177" s="229"/>
      <c r="D177" s="69" t="s">
        <v>60</v>
      </c>
      <c r="E177" s="70">
        <f t="shared" ref="E177:G177" si="81">SUM(E178)</f>
        <v>770</v>
      </c>
      <c r="F177" s="70">
        <f t="shared" si="81"/>
        <v>822.52</v>
      </c>
      <c r="G177" s="70">
        <f t="shared" si="81"/>
        <v>0</v>
      </c>
    </row>
    <row r="178" spans="1:7" s="32" customFormat="1" ht="17.399999999999999" customHeight="1" x14ac:dyDescent="0.3">
      <c r="A178" s="227">
        <v>343</v>
      </c>
      <c r="B178" s="228"/>
      <c r="C178" s="229"/>
      <c r="D178" s="69" t="s">
        <v>61</v>
      </c>
      <c r="E178" s="70">
        <f t="shared" ref="E178:G178" si="82">E179+E180</f>
        <v>770</v>
      </c>
      <c r="F178" s="70">
        <f t="shared" si="82"/>
        <v>822.52</v>
      </c>
      <c r="G178" s="70">
        <f t="shared" si="82"/>
        <v>0</v>
      </c>
    </row>
    <row r="179" spans="1:7" ht="30" x14ac:dyDescent="0.3">
      <c r="A179" s="224">
        <v>34311</v>
      </c>
      <c r="B179" s="225"/>
      <c r="C179" s="226"/>
      <c r="D179" s="71" t="s">
        <v>85</v>
      </c>
      <c r="E179" s="73">
        <v>750</v>
      </c>
      <c r="F179" s="73">
        <v>802.52</v>
      </c>
      <c r="G179" s="73"/>
    </row>
    <row r="180" spans="1:7" ht="15.6" x14ac:dyDescent="0.3">
      <c r="A180" s="224">
        <v>34339</v>
      </c>
      <c r="B180" s="225"/>
      <c r="C180" s="226"/>
      <c r="D180" s="71" t="s">
        <v>137</v>
      </c>
      <c r="E180" s="72">
        <v>20</v>
      </c>
      <c r="F180" s="72">
        <v>20</v>
      </c>
      <c r="G180" s="72"/>
    </row>
    <row r="181" spans="1:7" s="32" customFormat="1" ht="31.2" x14ac:dyDescent="0.3">
      <c r="A181" s="242" t="s">
        <v>138</v>
      </c>
      <c r="B181" s="243"/>
      <c r="C181" s="244"/>
      <c r="D181" s="172" t="s">
        <v>139</v>
      </c>
      <c r="E181" s="173">
        <f t="shared" ref="E181:G183" si="83">E182</f>
        <v>0</v>
      </c>
      <c r="F181" s="173">
        <f t="shared" si="83"/>
        <v>138.88999999999999</v>
      </c>
      <c r="G181" s="173">
        <f t="shared" si="83"/>
        <v>0</v>
      </c>
    </row>
    <row r="182" spans="1:7" s="32" customFormat="1" ht="30" customHeight="1" x14ac:dyDescent="0.3">
      <c r="A182" s="233" t="s">
        <v>118</v>
      </c>
      <c r="B182" s="234"/>
      <c r="C182" s="235"/>
      <c r="D182" s="67" t="s">
        <v>117</v>
      </c>
      <c r="E182" s="68">
        <f t="shared" si="83"/>
        <v>0</v>
      </c>
      <c r="F182" s="68">
        <f t="shared" si="83"/>
        <v>138.88999999999999</v>
      </c>
      <c r="G182" s="68">
        <f t="shared" si="83"/>
        <v>0</v>
      </c>
    </row>
    <row r="183" spans="1:7" s="32" customFormat="1" ht="31.2" x14ac:dyDescent="0.3">
      <c r="A183" s="230">
        <v>4</v>
      </c>
      <c r="B183" s="231"/>
      <c r="C183" s="232"/>
      <c r="D183" s="69" t="s">
        <v>17</v>
      </c>
      <c r="E183" s="70">
        <f t="shared" si="83"/>
        <v>0</v>
      </c>
      <c r="F183" s="70">
        <f t="shared" si="83"/>
        <v>138.88999999999999</v>
      </c>
      <c r="G183" s="70">
        <f t="shared" si="83"/>
        <v>0</v>
      </c>
    </row>
    <row r="184" spans="1:7" s="32" customFormat="1" ht="31.2" x14ac:dyDescent="0.3">
      <c r="A184" s="227">
        <v>42</v>
      </c>
      <c r="B184" s="228"/>
      <c r="C184" s="229"/>
      <c r="D184" s="69" t="s">
        <v>140</v>
      </c>
      <c r="E184" s="70">
        <f t="shared" ref="E184:G184" si="84">E185+E187</f>
        <v>0</v>
      </c>
      <c r="F184" s="70">
        <f t="shared" si="84"/>
        <v>138.88999999999999</v>
      </c>
      <c r="G184" s="70">
        <f t="shared" si="84"/>
        <v>0</v>
      </c>
    </row>
    <row r="185" spans="1:7" s="32" customFormat="1" ht="15" customHeight="1" x14ac:dyDescent="0.3">
      <c r="A185" s="227">
        <v>422</v>
      </c>
      <c r="B185" s="228"/>
      <c r="C185" s="229"/>
      <c r="D185" s="69" t="s">
        <v>70</v>
      </c>
      <c r="E185" s="70">
        <f t="shared" ref="E185:G185" si="85">E186</f>
        <v>0</v>
      </c>
      <c r="F185" s="70">
        <f t="shared" si="85"/>
        <v>129</v>
      </c>
      <c r="G185" s="70">
        <f t="shared" si="85"/>
        <v>0</v>
      </c>
    </row>
    <row r="186" spans="1:7" ht="30" x14ac:dyDescent="0.3">
      <c r="A186" s="224">
        <v>42273</v>
      </c>
      <c r="B186" s="225"/>
      <c r="C186" s="226"/>
      <c r="D186" s="71" t="s">
        <v>96</v>
      </c>
      <c r="E186" s="72">
        <v>0</v>
      </c>
      <c r="F186" s="72">
        <v>129</v>
      </c>
      <c r="G186" s="72"/>
    </row>
    <row r="187" spans="1:7" s="32" customFormat="1" ht="30" customHeight="1" x14ac:dyDescent="0.3">
      <c r="A187" s="227">
        <v>424</v>
      </c>
      <c r="B187" s="228"/>
      <c r="C187" s="229"/>
      <c r="D187" s="69" t="s">
        <v>97</v>
      </c>
      <c r="E187" s="70">
        <f t="shared" ref="E187:G187" si="86">E188</f>
        <v>0</v>
      </c>
      <c r="F187" s="70">
        <f t="shared" si="86"/>
        <v>9.89</v>
      </c>
      <c r="G187" s="70">
        <f t="shared" si="86"/>
        <v>0</v>
      </c>
    </row>
    <row r="188" spans="1:7" ht="15.6" customHeight="1" x14ac:dyDescent="0.3">
      <c r="A188" s="224">
        <v>42411</v>
      </c>
      <c r="B188" s="225"/>
      <c r="C188" s="226"/>
      <c r="D188" s="71" t="s">
        <v>141</v>
      </c>
      <c r="E188" s="72">
        <v>0</v>
      </c>
      <c r="F188" s="72">
        <v>9.89</v>
      </c>
      <c r="G188" s="72"/>
    </row>
    <row r="189" spans="1:7" s="32" customFormat="1" ht="58.5" customHeight="1" x14ac:dyDescent="0.3">
      <c r="A189" s="239" t="s">
        <v>95</v>
      </c>
      <c r="B189" s="240"/>
      <c r="C189" s="241"/>
      <c r="D189" s="170" t="s">
        <v>142</v>
      </c>
      <c r="E189" s="171">
        <f>E191+E204+E224+E249+E286+E314</f>
        <v>1078730</v>
      </c>
      <c r="F189" s="171">
        <f>F191+F204+F224+F249+F286+F314</f>
        <v>1172196.03</v>
      </c>
      <c r="G189" s="171">
        <f>G191+G204+G224+G249+G286+G314</f>
        <v>0</v>
      </c>
    </row>
    <row r="190" spans="1:7" s="32" customFormat="1" ht="30" customHeight="1" x14ac:dyDescent="0.3">
      <c r="A190" s="242" t="s">
        <v>143</v>
      </c>
      <c r="B190" s="243"/>
      <c r="C190" s="244"/>
      <c r="D190" s="172" t="s">
        <v>144</v>
      </c>
      <c r="E190" s="173">
        <f t="shared" ref="E190:G190" si="87">E191</f>
        <v>2830</v>
      </c>
      <c r="F190" s="173">
        <f t="shared" si="87"/>
        <v>4013.37</v>
      </c>
      <c r="G190" s="173">
        <f t="shared" si="87"/>
        <v>0</v>
      </c>
    </row>
    <row r="191" spans="1:7" s="32" customFormat="1" ht="30" customHeight="1" x14ac:dyDescent="0.3">
      <c r="A191" s="233" t="s">
        <v>145</v>
      </c>
      <c r="B191" s="234"/>
      <c r="C191" s="235"/>
      <c r="D191" s="67" t="s">
        <v>101</v>
      </c>
      <c r="E191" s="68">
        <f t="shared" ref="E191:G191" si="88">E192+E200</f>
        <v>2830</v>
      </c>
      <c r="F191" s="68">
        <f t="shared" si="88"/>
        <v>4013.37</v>
      </c>
      <c r="G191" s="68">
        <f t="shared" si="88"/>
        <v>0</v>
      </c>
    </row>
    <row r="192" spans="1:7" s="32" customFormat="1" ht="15.6" x14ac:dyDescent="0.3">
      <c r="A192" s="230">
        <v>3</v>
      </c>
      <c r="B192" s="231"/>
      <c r="C192" s="232"/>
      <c r="D192" s="69" t="s">
        <v>15</v>
      </c>
      <c r="E192" s="70">
        <f t="shared" ref="E192:G192" si="89">E193</f>
        <v>2830</v>
      </c>
      <c r="F192" s="70">
        <f t="shared" si="89"/>
        <v>4013.37</v>
      </c>
      <c r="G192" s="70">
        <f t="shared" si="89"/>
        <v>0</v>
      </c>
    </row>
    <row r="193" spans="1:7" s="32" customFormat="1" ht="15.6" x14ac:dyDescent="0.3">
      <c r="A193" s="227">
        <v>32</v>
      </c>
      <c r="B193" s="228"/>
      <c r="C193" s="229"/>
      <c r="D193" s="69" t="s">
        <v>25</v>
      </c>
      <c r="E193" s="70">
        <f t="shared" ref="E193:G193" si="90">E194+E196</f>
        <v>2830</v>
      </c>
      <c r="F193" s="70">
        <f t="shared" si="90"/>
        <v>4013.37</v>
      </c>
      <c r="G193" s="70">
        <f t="shared" si="90"/>
        <v>0</v>
      </c>
    </row>
    <row r="194" spans="1:7" s="32" customFormat="1" ht="31.5" customHeight="1" x14ac:dyDescent="0.3">
      <c r="A194" s="227">
        <v>321</v>
      </c>
      <c r="B194" s="228"/>
      <c r="C194" s="229"/>
      <c r="D194" s="69" t="s">
        <v>55</v>
      </c>
      <c r="E194" s="70">
        <f t="shared" ref="E194:G194" si="91">E195</f>
        <v>1810</v>
      </c>
      <c r="F194" s="70">
        <f t="shared" si="91"/>
        <v>1810</v>
      </c>
      <c r="G194" s="70">
        <f t="shared" si="91"/>
        <v>0</v>
      </c>
    </row>
    <row r="195" spans="1:7" ht="21.75" customHeight="1" x14ac:dyDescent="0.3">
      <c r="A195" s="224">
        <v>32119</v>
      </c>
      <c r="B195" s="225"/>
      <c r="C195" s="226"/>
      <c r="D195" s="71" t="s">
        <v>147</v>
      </c>
      <c r="E195" s="73">
        <v>1810</v>
      </c>
      <c r="F195" s="73">
        <v>1810</v>
      </c>
      <c r="G195" s="73"/>
    </row>
    <row r="196" spans="1:7" s="32" customFormat="1" ht="15" customHeight="1" x14ac:dyDescent="0.3">
      <c r="A196" s="227">
        <v>322</v>
      </c>
      <c r="B196" s="228"/>
      <c r="C196" s="229"/>
      <c r="D196" s="69" t="s">
        <v>57</v>
      </c>
      <c r="E196" s="70">
        <f t="shared" ref="E196:G196" si="92">E199+E198+E197</f>
        <v>1020</v>
      </c>
      <c r="F196" s="70">
        <f t="shared" si="92"/>
        <v>2203.37</v>
      </c>
      <c r="G196" s="70">
        <f t="shared" si="92"/>
        <v>0</v>
      </c>
    </row>
    <row r="197" spans="1:7" s="32" customFormat="1" ht="30" x14ac:dyDescent="0.3">
      <c r="A197" s="224">
        <v>32219</v>
      </c>
      <c r="B197" s="225"/>
      <c r="C197" s="226"/>
      <c r="D197" s="71" t="s">
        <v>119</v>
      </c>
      <c r="E197" s="118">
        <v>0</v>
      </c>
      <c r="F197" s="118">
        <v>0</v>
      </c>
      <c r="G197" s="118"/>
    </row>
    <row r="198" spans="1:7" s="32" customFormat="1" ht="30" x14ac:dyDescent="0.3">
      <c r="A198" s="224">
        <v>32244</v>
      </c>
      <c r="B198" s="225"/>
      <c r="C198" s="226"/>
      <c r="D198" s="71" t="s">
        <v>92</v>
      </c>
      <c r="E198" s="118">
        <v>1020</v>
      </c>
      <c r="F198" s="118">
        <v>0</v>
      </c>
      <c r="G198" s="118"/>
    </row>
    <row r="199" spans="1:7" s="32" customFormat="1" ht="15.6" customHeight="1" x14ac:dyDescent="0.3">
      <c r="A199" s="224">
        <v>32251</v>
      </c>
      <c r="B199" s="225"/>
      <c r="C199" s="226"/>
      <c r="D199" s="71" t="s">
        <v>146</v>
      </c>
      <c r="E199" s="72">
        <v>0</v>
      </c>
      <c r="F199" s="72">
        <v>2203.37</v>
      </c>
      <c r="G199" s="72"/>
    </row>
    <row r="200" spans="1:7" s="32" customFormat="1" ht="31.2" x14ac:dyDescent="0.3">
      <c r="A200" s="230">
        <v>4</v>
      </c>
      <c r="B200" s="231"/>
      <c r="C200" s="232"/>
      <c r="D200" s="169" t="s">
        <v>17</v>
      </c>
      <c r="E200" s="70">
        <f t="shared" ref="E200:G202" si="93">E201</f>
        <v>0</v>
      </c>
      <c r="F200" s="70">
        <f t="shared" si="93"/>
        <v>0</v>
      </c>
      <c r="G200" s="70">
        <f t="shared" si="93"/>
        <v>0</v>
      </c>
    </row>
    <row r="201" spans="1:7" s="32" customFormat="1" ht="31.2" x14ac:dyDescent="0.3">
      <c r="A201" s="227">
        <v>42</v>
      </c>
      <c r="B201" s="228"/>
      <c r="C201" s="229"/>
      <c r="D201" s="169" t="s">
        <v>140</v>
      </c>
      <c r="E201" s="70">
        <f t="shared" si="93"/>
        <v>0</v>
      </c>
      <c r="F201" s="70">
        <f t="shared" si="93"/>
        <v>0</v>
      </c>
      <c r="G201" s="70">
        <f t="shared" si="93"/>
        <v>0</v>
      </c>
    </row>
    <row r="202" spans="1:7" s="32" customFormat="1" ht="15" customHeight="1" x14ac:dyDescent="0.3">
      <c r="A202" s="227">
        <v>422</v>
      </c>
      <c r="B202" s="228"/>
      <c r="C202" s="229"/>
      <c r="D202" s="169" t="s">
        <v>70</v>
      </c>
      <c r="E202" s="70">
        <f t="shared" si="93"/>
        <v>0</v>
      </c>
      <c r="F202" s="70">
        <f t="shared" si="93"/>
        <v>0</v>
      </c>
      <c r="G202" s="70">
        <f t="shared" si="93"/>
        <v>0</v>
      </c>
    </row>
    <row r="203" spans="1:7" ht="30" x14ac:dyDescent="0.3">
      <c r="A203" s="224">
        <v>42273</v>
      </c>
      <c r="B203" s="225"/>
      <c r="C203" s="226"/>
      <c r="D203" s="71" t="s">
        <v>96</v>
      </c>
      <c r="E203" s="72">
        <v>0</v>
      </c>
      <c r="F203" s="72">
        <v>0</v>
      </c>
      <c r="G203" s="72">
        <v>0</v>
      </c>
    </row>
    <row r="204" spans="1:7" s="32" customFormat="1" ht="30" customHeight="1" x14ac:dyDescent="0.3">
      <c r="A204" s="233" t="s">
        <v>170</v>
      </c>
      <c r="B204" s="234"/>
      <c r="C204" s="235"/>
      <c r="D204" s="67" t="s">
        <v>110</v>
      </c>
      <c r="E204" s="68">
        <f t="shared" ref="E204:F204" si="94">E205+E218</f>
        <v>3420</v>
      </c>
      <c r="F204" s="68">
        <f t="shared" si="94"/>
        <v>2011.11</v>
      </c>
      <c r="G204" s="68">
        <f>G205+G218</f>
        <v>0</v>
      </c>
    </row>
    <row r="205" spans="1:7" s="32" customFormat="1" ht="21.75" customHeight="1" x14ac:dyDescent="0.3">
      <c r="A205" s="230">
        <v>3</v>
      </c>
      <c r="B205" s="231"/>
      <c r="C205" s="232"/>
      <c r="D205" s="69" t="s">
        <v>15</v>
      </c>
      <c r="E205" s="70">
        <f t="shared" ref="E205:G205" si="95">E206</f>
        <v>1240</v>
      </c>
      <c r="F205" s="70">
        <f t="shared" si="95"/>
        <v>510</v>
      </c>
      <c r="G205" s="70">
        <f t="shared" si="95"/>
        <v>0</v>
      </c>
    </row>
    <row r="206" spans="1:7" s="32" customFormat="1" ht="21" customHeight="1" x14ac:dyDescent="0.3">
      <c r="A206" s="227">
        <v>32</v>
      </c>
      <c r="B206" s="228"/>
      <c r="C206" s="229"/>
      <c r="D206" s="69" t="s">
        <v>25</v>
      </c>
      <c r="E206" s="70">
        <f t="shared" ref="E206:F206" si="96">E207+E209+E214+E216</f>
        <v>1240</v>
      </c>
      <c r="F206" s="70">
        <f t="shared" si="96"/>
        <v>510</v>
      </c>
      <c r="G206" s="70">
        <f>G207+G209+G214+G216</f>
        <v>0</v>
      </c>
    </row>
    <row r="207" spans="1:7" s="32" customFormat="1" ht="16.2" customHeight="1" x14ac:dyDescent="0.3">
      <c r="A207" s="227">
        <v>321</v>
      </c>
      <c r="B207" s="228"/>
      <c r="C207" s="229"/>
      <c r="D207" s="69" t="s">
        <v>55</v>
      </c>
      <c r="E207" s="70">
        <f t="shared" ref="E207:G207" si="97">E208</f>
        <v>0</v>
      </c>
      <c r="F207" s="70">
        <f t="shared" si="97"/>
        <v>0</v>
      </c>
      <c r="G207" s="70">
        <f t="shared" si="97"/>
        <v>0</v>
      </c>
    </row>
    <row r="208" spans="1:7" ht="15.6" x14ac:dyDescent="0.3">
      <c r="A208" s="224">
        <v>32111</v>
      </c>
      <c r="B208" s="225"/>
      <c r="C208" s="226"/>
      <c r="D208" s="71" t="s">
        <v>63</v>
      </c>
      <c r="E208" s="72">
        <v>0</v>
      </c>
      <c r="F208" s="72">
        <v>0</v>
      </c>
      <c r="G208" s="72"/>
    </row>
    <row r="209" spans="1:7" s="32" customFormat="1" ht="15.6" x14ac:dyDescent="0.3">
      <c r="A209" s="227">
        <v>322</v>
      </c>
      <c r="B209" s="228"/>
      <c r="C209" s="229"/>
      <c r="D209" s="69" t="s">
        <v>57</v>
      </c>
      <c r="E209" s="70">
        <f t="shared" ref="E209:F209" si="98">SUM(E210:E213)</f>
        <v>510</v>
      </c>
      <c r="F209" s="70">
        <f t="shared" si="98"/>
        <v>510</v>
      </c>
      <c r="G209" s="70">
        <f>SUM(G210:G213)</f>
        <v>0</v>
      </c>
    </row>
    <row r="210" spans="1:7" s="32" customFormat="1" ht="15.6" x14ac:dyDescent="0.3">
      <c r="A210" s="224">
        <v>32211</v>
      </c>
      <c r="B210" s="225"/>
      <c r="C210" s="226"/>
      <c r="D210" s="71" t="s">
        <v>66</v>
      </c>
      <c r="E210" s="72">
        <v>0</v>
      </c>
      <c r="F210" s="72">
        <v>0</v>
      </c>
      <c r="G210" s="72"/>
    </row>
    <row r="211" spans="1:7" ht="15.6" x14ac:dyDescent="0.3">
      <c r="A211" s="224">
        <v>32234</v>
      </c>
      <c r="B211" s="225"/>
      <c r="C211" s="226"/>
      <c r="D211" s="71" t="s">
        <v>122</v>
      </c>
      <c r="E211" s="72">
        <v>0</v>
      </c>
      <c r="F211" s="72">
        <v>0</v>
      </c>
      <c r="G211" s="72"/>
    </row>
    <row r="212" spans="1:7" ht="31.5" customHeight="1" x14ac:dyDescent="0.3">
      <c r="A212" s="224">
        <v>32244</v>
      </c>
      <c r="B212" s="225"/>
      <c r="C212" s="226"/>
      <c r="D212" s="71" t="s">
        <v>92</v>
      </c>
      <c r="E212" s="72">
        <v>510</v>
      </c>
      <c r="F212" s="72">
        <v>510</v>
      </c>
      <c r="G212" s="72"/>
    </row>
    <row r="213" spans="1:7" ht="15.6" x14ac:dyDescent="0.3">
      <c r="A213" s="224">
        <v>32251</v>
      </c>
      <c r="B213" s="225"/>
      <c r="C213" s="226"/>
      <c r="D213" s="71" t="s">
        <v>88</v>
      </c>
      <c r="E213" s="72">
        <v>0</v>
      </c>
      <c r="F213" s="72">
        <v>0</v>
      </c>
      <c r="G213" s="72"/>
    </row>
    <row r="214" spans="1:7" s="32" customFormat="1" ht="16.95" customHeight="1" x14ac:dyDescent="0.3">
      <c r="A214" s="227">
        <v>323</v>
      </c>
      <c r="B214" s="228"/>
      <c r="C214" s="229"/>
      <c r="D214" s="69" t="s">
        <v>68</v>
      </c>
      <c r="E214" s="70">
        <f t="shared" ref="E214:G214" si="99">E215</f>
        <v>730</v>
      </c>
      <c r="F214" s="70">
        <f t="shared" si="99"/>
        <v>0</v>
      </c>
      <c r="G214" s="70">
        <f t="shared" si="99"/>
        <v>0</v>
      </c>
    </row>
    <row r="215" spans="1:7" ht="29.25" customHeight="1" x14ac:dyDescent="0.3">
      <c r="A215" s="224">
        <v>32329</v>
      </c>
      <c r="B215" s="225"/>
      <c r="C215" s="226"/>
      <c r="D215" s="71" t="s">
        <v>134</v>
      </c>
      <c r="E215" s="72">
        <v>730</v>
      </c>
      <c r="F215" s="72">
        <v>0</v>
      </c>
      <c r="G215" s="72"/>
    </row>
    <row r="216" spans="1:7" s="32" customFormat="1" ht="31.2" x14ac:dyDescent="0.3">
      <c r="A216" s="227">
        <v>329</v>
      </c>
      <c r="B216" s="228"/>
      <c r="C216" s="229"/>
      <c r="D216" s="69" t="s">
        <v>59</v>
      </c>
      <c r="E216" s="70">
        <f t="shared" ref="E216:G216" si="100">E217</f>
        <v>0</v>
      </c>
      <c r="F216" s="70">
        <f t="shared" si="100"/>
        <v>0</v>
      </c>
      <c r="G216" s="70">
        <f t="shared" si="100"/>
        <v>0</v>
      </c>
    </row>
    <row r="217" spans="1:7" ht="30" x14ac:dyDescent="0.3">
      <c r="A217" s="224">
        <v>32999</v>
      </c>
      <c r="B217" s="225"/>
      <c r="C217" s="226"/>
      <c r="D217" s="71" t="s">
        <v>59</v>
      </c>
      <c r="E217" s="72">
        <v>0</v>
      </c>
      <c r="F217" s="72">
        <v>0</v>
      </c>
      <c r="G217" s="72"/>
    </row>
    <row r="218" spans="1:7" s="32" customFormat="1" ht="31.2" x14ac:dyDescent="0.3">
      <c r="A218" s="230">
        <v>4</v>
      </c>
      <c r="B218" s="231"/>
      <c r="C218" s="232"/>
      <c r="D218" s="69" t="s">
        <v>17</v>
      </c>
      <c r="E218" s="70">
        <f t="shared" ref="E218:G222" si="101">E219</f>
        <v>2180</v>
      </c>
      <c r="F218" s="70">
        <f t="shared" si="101"/>
        <v>1501.11</v>
      </c>
      <c r="G218" s="70">
        <f t="shared" si="101"/>
        <v>0</v>
      </c>
    </row>
    <row r="219" spans="1:7" s="32" customFormat="1" ht="46.8" x14ac:dyDescent="0.3">
      <c r="A219" s="227">
        <v>42</v>
      </c>
      <c r="B219" s="228"/>
      <c r="C219" s="229"/>
      <c r="D219" s="69" t="s">
        <v>33</v>
      </c>
      <c r="E219" s="70">
        <f t="shared" ref="E219:G219" si="102">E220+E222</f>
        <v>2180</v>
      </c>
      <c r="F219" s="70">
        <f t="shared" si="102"/>
        <v>1501.11</v>
      </c>
      <c r="G219" s="70">
        <f t="shared" si="102"/>
        <v>0</v>
      </c>
    </row>
    <row r="220" spans="1:7" s="32" customFormat="1" ht="15.6" x14ac:dyDescent="0.3">
      <c r="A220" s="227">
        <v>422</v>
      </c>
      <c r="B220" s="228"/>
      <c r="C220" s="229"/>
      <c r="D220" s="69" t="s">
        <v>70</v>
      </c>
      <c r="E220" s="70">
        <f t="shared" si="101"/>
        <v>2050</v>
      </c>
      <c r="F220" s="70">
        <f t="shared" si="101"/>
        <v>1371.11</v>
      </c>
      <c r="G220" s="70">
        <f t="shared" si="101"/>
        <v>0</v>
      </c>
    </row>
    <row r="221" spans="1:7" ht="30" x14ac:dyDescent="0.3">
      <c r="A221" s="224">
        <v>42273</v>
      </c>
      <c r="B221" s="225"/>
      <c r="C221" s="226"/>
      <c r="D221" s="71" t="s">
        <v>96</v>
      </c>
      <c r="E221" s="72">
        <v>2050</v>
      </c>
      <c r="F221" s="72">
        <v>1371.11</v>
      </c>
      <c r="G221" s="72"/>
    </row>
    <row r="222" spans="1:7" s="32" customFormat="1" ht="31.2" x14ac:dyDescent="0.3">
      <c r="A222" s="227">
        <v>424</v>
      </c>
      <c r="B222" s="228"/>
      <c r="C222" s="229"/>
      <c r="D222" s="69" t="s">
        <v>97</v>
      </c>
      <c r="E222" s="70">
        <f t="shared" si="101"/>
        <v>130</v>
      </c>
      <c r="F222" s="70">
        <f t="shared" si="101"/>
        <v>130</v>
      </c>
      <c r="G222" s="70">
        <f t="shared" si="101"/>
        <v>0</v>
      </c>
    </row>
    <row r="223" spans="1:7" ht="15.6" x14ac:dyDescent="0.3">
      <c r="A223" s="224">
        <v>42411</v>
      </c>
      <c r="B223" s="225"/>
      <c r="C223" s="226"/>
      <c r="D223" s="71" t="s">
        <v>141</v>
      </c>
      <c r="E223" s="72">
        <v>130</v>
      </c>
      <c r="F223" s="72">
        <v>130</v>
      </c>
      <c r="G223" s="72"/>
    </row>
    <row r="224" spans="1:7" s="32" customFormat="1" ht="30" customHeight="1" x14ac:dyDescent="0.3">
      <c r="A224" s="233" t="s">
        <v>172</v>
      </c>
      <c r="B224" s="234"/>
      <c r="C224" s="235"/>
      <c r="D224" s="67" t="s">
        <v>181</v>
      </c>
      <c r="E224" s="68">
        <f t="shared" ref="E224:G224" si="103">E225+E245</f>
        <v>9110</v>
      </c>
      <c r="F224" s="68">
        <f t="shared" si="103"/>
        <v>11060</v>
      </c>
      <c r="G224" s="68">
        <f t="shared" si="103"/>
        <v>0</v>
      </c>
    </row>
    <row r="225" spans="1:7" s="32" customFormat="1" ht="15.6" x14ac:dyDescent="0.3">
      <c r="A225" s="230">
        <v>3</v>
      </c>
      <c r="B225" s="231"/>
      <c r="C225" s="232"/>
      <c r="D225" s="69" t="s">
        <v>15</v>
      </c>
      <c r="E225" s="70">
        <f t="shared" ref="E225:G225" si="104">E226</f>
        <v>9110</v>
      </c>
      <c r="F225" s="70">
        <f t="shared" si="104"/>
        <v>11060</v>
      </c>
      <c r="G225" s="70">
        <f t="shared" si="104"/>
        <v>0</v>
      </c>
    </row>
    <row r="226" spans="1:7" s="32" customFormat="1" ht="15.6" x14ac:dyDescent="0.3">
      <c r="A226" s="227">
        <v>32</v>
      </c>
      <c r="B226" s="228"/>
      <c r="C226" s="229"/>
      <c r="D226" s="69" t="s">
        <v>25</v>
      </c>
      <c r="E226" s="70">
        <f t="shared" ref="E226:F226" si="105">E227+E229+E236+E243</f>
        <v>9110</v>
      </c>
      <c r="F226" s="70">
        <f t="shared" si="105"/>
        <v>11060</v>
      </c>
      <c r="G226" s="70">
        <f>G227+G229+G236+G243</f>
        <v>0</v>
      </c>
    </row>
    <row r="227" spans="1:7" s="32" customFormat="1" ht="28.5" customHeight="1" x14ac:dyDescent="0.3">
      <c r="A227" s="227">
        <v>321</v>
      </c>
      <c r="B227" s="228"/>
      <c r="C227" s="229"/>
      <c r="D227" s="69" t="s">
        <v>55</v>
      </c>
      <c r="E227" s="70">
        <f t="shared" ref="E227:G227" si="106">E228</f>
        <v>160</v>
      </c>
      <c r="F227" s="70">
        <f t="shared" si="106"/>
        <v>1320</v>
      </c>
      <c r="G227" s="70">
        <f t="shared" si="106"/>
        <v>0</v>
      </c>
    </row>
    <row r="228" spans="1:7" ht="15.6" x14ac:dyDescent="0.3">
      <c r="A228" s="224">
        <v>32119</v>
      </c>
      <c r="B228" s="225"/>
      <c r="C228" s="226"/>
      <c r="D228" s="71" t="s">
        <v>63</v>
      </c>
      <c r="E228" s="72">
        <v>160</v>
      </c>
      <c r="F228" s="72">
        <v>1320</v>
      </c>
      <c r="G228" s="72"/>
    </row>
    <row r="229" spans="1:7" s="32" customFormat="1" ht="17.399999999999999" customHeight="1" x14ac:dyDescent="0.3">
      <c r="A229" s="227">
        <v>322</v>
      </c>
      <c r="B229" s="228"/>
      <c r="C229" s="229"/>
      <c r="D229" s="69" t="s">
        <v>57</v>
      </c>
      <c r="E229" s="70">
        <f>SUM(E230:E235)</f>
        <v>0</v>
      </c>
      <c r="F229" s="70">
        <f t="shared" ref="F229:G229" si="107">SUM(F230:F235)</f>
        <v>2290</v>
      </c>
      <c r="G229" s="70">
        <f t="shared" si="107"/>
        <v>0</v>
      </c>
    </row>
    <row r="230" spans="1:7" s="32" customFormat="1" ht="15.6" x14ac:dyDescent="0.3">
      <c r="A230" s="224">
        <v>32211</v>
      </c>
      <c r="B230" s="225"/>
      <c r="C230" s="226"/>
      <c r="D230" s="182" t="s">
        <v>66</v>
      </c>
      <c r="E230" s="72">
        <v>0</v>
      </c>
      <c r="F230" s="72">
        <v>130</v>
      </c>
      <c r="G230" s="72"/>
    </row>
    <row r="231" spans="1:7" ht="29.25" customHeight="1" x14ac:dyDescent="0.3">
      <c r="A231" s="224">
        <v>32219</v>
      </c>
      <c r="B231" s="225"/>
      <c r="C231" s="226"/>
      <c r="D231" s="71" t="s">
        <v>119</v>
      </c>
      <c r="E231" s="72">
        <v>0</v>
      </c>
      <c r="F231" s="72">
        <v>200</v>
      </c>
      <c r="G231" s="72"/>
    </row>
    <row r="232" spans="1:7" ht="15.6" x14ac:dyDescent="0.3">
      <c r="A232" s="224">
        <v>32229</v>
      </c>
      <c r="B232" s="225"/>
      <c r="C232" s="226"/>
      <c r="D232" s="71" t="s">
        <v>67</v>
      </c>
      <c r="E232" s="72">
        <v>0</v>
      </c>
      <c r="F232" s="72">
        <v>1960</v>
      </c>
      <c r="G232" s="72"/>
    </row>
    <row r="233" spans="1:7" ht="30" x14ac:dyDescent="0.3">
      <c r="A233" s="224">
        <v>32244</v>
      </c>
      <c r="B233" s="225"/>
      <c r="C233" s="226"/>
      <c r="D233" s="71" t="s">
        <v>92</v>
      </c>
      <c r="E233" s="72">
        <v>0</v>
      </c>
      <c r="F233" s="72">
        <v>0</v>
      </c>
      <c r="G233" s="72"/>
    </row>
    <row r="234" spans="1:7" ht="15.6" customHeight="1" x14ac:dyDescent="0.3">
      <c r="A234" s="224">
        <v>32251</v>
      </c>
      <c r="B234" s="225"/>
      <c r="C234" s="226"/>
      <c r="D234" s="71" t="s">
        <v>173</v>
      </c>
      <c r="E234" s="72">
        <v>0</v>
      </c>
      <c r="F234" s="72">
        <v>0</v>
      </c>
      <c r="G234" s="72"/>
    </row>
    <row r="235" spans="1:7" ht="30" x14ac:dyDescent="0.3">
      <c r="A235" s="224">
        <v>32271</v>
      </c>
      <c r="B235" s="225"/>
      <c r="C235" s="226"/>
      <c r="D235" s="71" t="s">
        <v>98</v>
      </c>
      <c r="E235" s="72">
        <v>0</v>
      </c>
      <c r="F235" s="72">
        <v>0</v>
      </c>
      <c r="G235" s="72"/>
    </row>
    <row r="236" spans="1:7" s="32" customFormat="1" ht="17.399999999999999" customHeight="1" x14ac:dyDescent="0.3">
      <c r="A236" s="227">
        <v>323</v>
      </c>
      <c r="B236" s="228"/>
      <c r="C236" s="229"/>
      <c r="D236" s="69" t="s">
        <v>68</v>
      </c>
      <c r="E236" s="70">
        <f t="shared" ref="E236:G236" si="108">SUM(E237:E242)</f>
        <v>8950</v>
      </c>
      <c r="F236" s="70">
        <f t="shared" si="108"/>
        <v>4850</v>
      </c>
      <c r="G236" s="70">
        <f t="shared" si="108"/>
        <v>0</v>
      </c>
    </row>
    <row r="237" spans="1:7" ht="15.6" x14ac:dyDescent="0.3">
      <c r="A237" s="224">
        <v>32319</v>
      </c>
      <c r="B237" s="225"/>
      <c r="C237" s="226"/>
      <c r="D237" s="71" t="s">
        <v>174</v>
      </c>
      <c r="E237" s="72">
        <v>3450</v>
      </c>
      <c r="F237" s="72">
        <v>3450</v>
      </c>
      <c r="G237" s="72"/>
    </row>
    <row r="238" spans="1:7" ht="15.6" x14ac:dyDescent="0.3">
      <c r="A238" s="224">
        <v>32329</v>
      </c>
      <c r="B238" s="225"/>
      <c r="C238" s="226"/>
      <c r="D238" s="71" t="s">
        <v>175</v>
      </c>
      <c r="E238" s="72">
        <v>300</v>
      </c>
      <c r="F238" s="72">
        <v>0</v>
      </c>
      <c r="G238" s="72"/>
    </row>
    <row r="239" spans="1:7" ht="15.6" x14ac:dyDescent="0.3">
      <c r="A239" s="224">
        <v>32361</v>
      </c>
      <c r="B239" s="225"/>
      <c r="C239" s="226"/>
      <c r="D239" s="71" t="s">
        <v>176</v>
      </c>
      <c r="E239" s="73">
        <v>0</v>
      </c>
      <c r="F239" s="73">
        <v>0</v>
      </c>
      <c r="G239" s="73"/>
    </row>
    <row r="240" spans="1:7" ht="15.6" x14ac:dyDescent="0.3">
      <c r="A240" s="224">
        <v>32369</v>
      </c>
      <c r="B240" s="225"/>
      <c r="C240" s="226"/>
      <c r="D240" s="71" t="s">
        <v>177</v>
      </c>
      <c r="E240" s="73">
        <v>0</v>
      </c>
      <c r="F240" s="73">
        <v>0</v>
      </c>
      <c r="G240" s="73"/>
    </row>
    <row r="241" spans="1:7" ht="15.6" x14ac:dyDescent="0.3">
      <c r="A241" s="224">
        <v>32379</v>
      </c>
      <c r="B241" s="225"/>
      <c r="C241" s="226"/>
      <c r="D241" s="71" t="s">
        <v>178</v>
      </c>
      <c r="E241" s="73">
        <v>4000</v>
      </c>
      <c r="F241" s="73">
        <v>0</v>
      </c>
      <c r="G241" s="73"/>
    </row>
    <row r="242" spans="1:7" ht="15.6" x14ac:dyDescent="0.3">
      <c r="A242" s="224">
        <v>32399</v>
      </c>
      <c r="B242" s="225"/>
      <c r="C242" s="226"/>
      <c r="D242" s="71" t="s">
        <v>83</v>
      </c>
      <c r="E242" s="72">
        <v>1200</v>
      </c>
      <c r="F242" s="72">
        <v>1400</v>
      </c>
      <c r="G242" s="72"/>
    </row>
    <row r="243" spans="1:7" s="32" customFormat="1" ht="31.2" x14ac:dyDescent="0.3">
      <c r="A243" s="227">
        <v>329</v>
      </c>
      <c r="B243" s="228"/>
      <c r="C243" s="229"/>
      <c r="D243" s="69" t="s">
        <v>59</v>
      </c>
      <c r="E243" s="70">
        <f t="shared" ref="E243:G243" si="109">E244</f>
        <v>0</v>
      </c>
      <c r="F243" s="70">
        <f t="shared" si="109"/>
        <v>2600</v>
      </c>
      <c r="G243" s="70">
        <f t="shared" si="109"/>
        <v>0</v>
      </c>
    </row>
    <row r="244" spans="1:7" ht="30" x14ac:dyDescent="0.3">
      <c r="A244" s="224">
        <v>32999</v>
      </c>
      <c r="B244" s="225"/>
      <c r="C244" s="226"/>
      <c r="D244" s="71" t="s">
        <v>59</v>
      </c>
      <c r="E244" s="72">
        <v>0</v>
      </c>
      <c r="F244" s="72">
        <v>2600</v>
      </c>
      <c r="G244" s="72"/>
    </row>
    <row r="245" spans="1:7" s="32" customFormat="1" ht="31.2" x14ac:dyDescent="0.3">
      <c r="A245" s="230">
        <v>4</v>
      </c>
      <c r="B245" s="231"/>
      <c r="C245" s="232"/>
      <c r="D245" s="169" t="s">
        <v>17</v>
      </c>
      <c r="E245" s="70">
        <f t="shared" ref="E245:G247" si="110">E246</f>
        <v>0</v>
      </c>
      <c r="F245" s="70">
        <f t="shared" si="110"/>
        <v>0</v>
      </c>
      <c r="G245" s="70">
        <f t="shared" si="110"/>
        <v>0</v>
      </c>
    </row>
    <row r="246" spans="1:7" s="32" customFormat="1" ht="46.8" x14ac:dyDescent="0.3">
      <c r="A246" s="227">
        <v>42</v>
      </c>
      <c r="B246" s="228"/>
      <c r="C246" s="229"/>
      <c r="D246" s="169" t="s">
        <v>33</v>
      </c>
      <c r="E246" s="70">
        <f t="shared" si="110"/>
        <v>0</v>
      </c>
      <c r="F246" s="70">
        <f t="shared" si="110"/>
        <v>0</v>
      </c>
      <c r="G246" s="70">
        <f t="shared" si="110"/>
        <v>0</v>
      </c>
    </row>
    <row r="247" spans="1:7" s="32" customFormat="1" ht="15.6" x14ac:dyDescent="0.3">
      <c r="A247" s="227">
        <v>422</v>
      </c>
      <c r="B247" s="228"/>
      <c r="C247" s="229"/>
      <c r="D247" s="169" t="s">
        <v>70</v>
      </c>
      <c r="E247" s="70">
        <f t="shared" si="110"/>
        <v>0</v>
      </c>
      <c r="F247" s="70">
        <f t="shared" si="110"/>
        <v>0</v>
      </c>
      <c r="G247" s="70">
        <f t="shared" si="110"/>
        <v>0</v>
      </c>
    </row>
    <row r="248" spans="1:7" ht="30" x14ac:dyDescent="0.3">
      <c r="A248" s="224">
        <v>42273</v>
      </c>
      <c r="B248" s="225"/>
      <c r="C248" s="226"/>
      <c r="D248" s="71" t="s">
        <v>96</v>
      </c>
      <c r="E248" s="72">
        <v>0</v>
      </c>
      <c r="F248" s="72">
        <v>0</v>
      </c>
      <c r="G248" s="72"/>
    </row>
    <row r="249" spans="1:7" s="32" customFormat="1" ht="15.6" x14ac:dyDescent="0.3">
      <c r="A249" s="233" t="s">
        <v>179</v>
      </c>
      <c r="B249" s="234"/>
      <c r="C249" s="235"/>
      <c r="D249" s="67" t="s">
        <v>180</v>
      </c>
      <c r="E249" s="68">
        <f>E250+E282</f>
        <v>1054650</v>
      </c>
      <c r="F249" s="68">
        <f t="shared" ref="F249:G249" si="111">F250+F282</f>
        <v>1138094</v>
      </c>
      <c r="G249" s="68">
        <f t="shared" si="111"/>
        <v>0</v>
      </c>
    </row>
    <row r="250" spans="1:7" s="32" customFormat="1" ht="15.6" x14ac:dyDescent="0.3">
      <c r="A250" s="230">
        <v>3</v>
      </c>
      <c r="B250" s="231"/>
      <c r="C250" s="232"/>
      <c r="D250" s="69" t="s">
        <v>15</v>
      </c>
      <c r="E250" s="70">
        <f>E251+E263+E276+E279</f>
        <v>1053450</v>
      </c>
      <c r="F250" s="70">
        <f t="shared" ref="F250:G250" si="112">F251+F263+F276+F279</f>
        <v>1136894</v>
      </c>
      <c r="G250" s="70">
        <f t="shared" si="112"/>
        <v>0</v>
      </c>
    </row>
    <row r="251" spans="1:7" s="32" customFormat="1" ht="15.6" x14ac:dyDescent="0.3">
      <c r="A251" s="227">
        <v>31</v>
      </c>
      <c r="B251" s="228"/>
      <c r="C251" s="229"/>
      <c r="D251" s="69" t="s">
        <v>16</v>
      </c>
      <c r="E251" s="70">
        <f t="shared" ref="E251:G251" si="113">E252+E256+E261</f>
        <v>933820</v>
      </c>
      <c r="F251" s="70">
        <f t="shared" si="113"/>
        <v>1017000</v>
      </c>
      <c r="G251" s="70">
        <f t="shared" si="113"/>
        <v>0</v>
      </c>
    </row>
    <row r="252" spans="1:7" s="32" customFormat="1" ht="14.4" customHeight="1" x14ac:dyDescent="0.3">
      <c r="A252" s="227">
        <v>311</v>
      </c>
      <c r="B252" s="228"/>
      <c r="C252" s="229"/>
      <c r="D252" s="69" t="s">
        <v>93</v>
      </c>
      <c r="E252" s="70">
        <f>E253+E254+E255</f>
        <v>767290</v>
      </c>
      <c r="F252" s="70">
        <f t="shared" ref="F252:G252" si="114">F253+F254+F255</f>
        <v>834490</v>
      </c>
      <c r="G252" s="70">
        <f t="shared" si="114"/>
        <v>0</v>
      </c>
    </row>
    <row r="253" spans="1:7" ht="15.6" x14ac:dyDescent="0.3">
      <c r="A253" s="224">
        <v>31111</v>
      </c>
      <c r="B253" s="225"/>
      <c r="C253" s="226"/>
      <c r="D253" s="71" t="s">
        <v>51</v>
      </c>
      <c r="E253" s="72">
        <v>767290</v>
      </c>
      <c r="F253" s="72">
        <v>804600</v>
      </c>
      <c r="G253" s="72"/>
    </row>
    <row r="254" spans="1:7" ht="15.6" x14ac:dyDescent="0.3">
      <c r="A254" s="224">
        <v>31131</v>
      </c>
      <c r="B254" s="225"/>
      <c r="C254" s="226"/>
      <c r="D254" s="182" t="s">
        <v>257</v>
      </c>
      <c r="E254" s="72">
        <v>0</v>
      </c>
      <c r="F254" s="72">
        <v>24300</v>
      </c>
      <c r="G254" s="72"/>
    </row>
    <row r="255" spans="1:7" ht="15.6" x14ac:dyDescent="0.3">
      <c r="A255" s="224">
        <v>31141</v>
      </c>
      <c r="B255" s="225"/>
      <c r="C255" s="226"/>
      <c r="D255" s="182" t="s">
        <v>258</v>
      </c>
      <c r="E255" s="72">
        <v>0</v>
      </c>
      <c r="F255" s="72">
        <v>5590</v>
      </c>
      <c r="G255" s="72"/>
    </row>
    <row r="256" spans="1:7" s="32" customFormat="1" ht="17.399999999999999" customHeight="1" x14ac:dyDescent="0.3">
      <c r="A256" s="227">
        <v>312</v>
      </c>
      <c r="B256" s="228"/>
      <c r="C256" s="229"/>
      <c r="D256" s="69" t="s">
        <v>52</v>
      </c>
      <c r="E256" s="70">
        <f>E257+E258+E259+E260</f>
        <v>39930</v>
      </c>
      <c r="F256" s="70">
        <f t="shared" ref="F256:G256" si="115">F257+F258+F259+F260</f>
        <v>44800</v>
      </c>
      <c r="G256" s="70">
        <f t="shared" si="115"/>
        <v>0</v>
      </c>
    </row>
    <row r="257" spans="1:7" s="32" customFormat="1" ht="17.399999999999999" customHeight="1" x14ac:dyDescent="0.3">
      <c r="A257" s="224">
        <v>31212</v>
      </c>
      <c r="B257" s="225"/>
      <c r="C257" s="226"/>
      <c r="D257" s="124" t="s">
        <v>259</v>
      </c>
      <c r="E257" s="118">
        <v>0</v>
      </c>
      <c r="F257" s="118">
        <v>6800</v>
      </c>
      <c r="G257" s="118"/>
    </row>
    <row r="258" spans="1:7" s="32" customFormat="1" ht="17.399999999999999" customHeight="1" x14ac:dyDescent="0.3">
      <c r="A258" s="224">
        <v>31214</v>
      </c>
      <c r="B258" s="225"/>
      <c r="C258" s="226"/>
      <c r="D258" s="124" t="s">
        <v>260</v>
      </c>
      <c r="E258" s="118">
        <v>0</v>
      </c>
      <c r="F258" s="118">
        <v>8800</v>
      </c>
      <c r="G258" s="118"/>
    </row>
    <row r="259" spans="1:7" s="32" customFormat="1" ht="17.399999999999999" customHeight="1" x14ac:dyDescent="0.3">
      <c r="A259" s="224">
        <v>31216</v>
      </c>
      <c r="B259" s="225"/>
      <c r="C259" s="226"/>
      <c r="D259" s="124" t="s">
        <v>262</v>
      </c>
      <c r="E259" s="118">
        <v>0</v>
      </c>
      <c r="F259" s="118">
        <v>12000</v>
      </c>
      <c r="G259" s="118"/>
    </row>
    <row r="260" spans="1:7" ht="15.6" x14ac:dyDescent="0.3">
      <c r="A260" s="224">
        <v>31219</v>
      </c>
      <c r="B260" s="225"/>
      <c r="C260" s="226"/>
      <c r="D260" s="71" t="s">
        <v>261</v>
      </c>
      <c r="E260" s="72">
        <v>39930</v>
      </c>
      <c r="F260" s="72">
        <v>17200</v>
      </c>
      <c r="G260" s="72"/>
    </row>
    <row r="261" spans="1:7" s="32" customFormat="1" ht="15.6" customHeight="1" x14ac:dyDescent="0.3">
      <c r="A261" s="227">
        <v>313</v>
      </c>
      <c r="B261" s="228"/>
      <c r="C261" s="229"/>
      <c r="D261" s="69" t="s">
        <v>53</v>
      </c>
      <c r="E261" s="70">
        <f t="shared" ref="E261:G261" si="116">E262</f>
        <v>126600</v>
      </c>
      <c r="F261" s="70">
        <f t="shared" si="116"/>
        <v>137710</v>
      </c>
      <c r="G261" s="70">
        <f t="shared" si="116"/>
        <v>0</v>
      </c>
    </row>
    <row r="262" spans="1:7" ht="30" x14ac:dyDescent="0.3">
      <c r="A262" s="224">
        <v>31321</v>
      </c>
      <c r="B262" s="225"/>
      <c r="C262" s="226"/>
      <c r="D262" s="71" t="s">
        <v>54</v>
      </c>
      <c r="E262" s="72">
        <v>126600</v>
      </c>
      <c r="F262" s="72">
        <v>137710</v>
      </c>
      <c r="G262" s="72"/>
    </row>
    <row r="263" spans="1:7" s="32" customFormat="1" ht="15.6" x14ac:dyDescent="0.3">
      <c r="A263" s="227">
        <v>32</v>
      </c>
      <c r="B263" s="228"/>
      <c r="C263" s="229"/>
      <c r="D263" s="69" t="s">
        <v>25</v>
      </c>
      <c r="E263" s="70">
        <f>E264+E266+E270</f>
        <v>107010</v>
      </c>
      <c r="F263" s="70">
        <f t="shared" ref="F263:G263" si="117">F264+F266+F270</f>
        <v>107318</v>
      </c>
      <c r="G263" s="70">
        <f t="shared" si="117"/>
        <v>0</v>
      </c>
    </row>
    <row r="264" spans="1:7" s="32" customFormat="1" ht="30" customHeight="1" x14ac:dyDescent="0.3">
      <c r="A264" s="227">
        <v>321</v>
      </c>
      <c r="B264" s="228"/>
      <c r="C264" s="229"/>
      <c r="D264" s="69" t="s">
        <v>55</v>
      </c>
      <c r="E264" s="70">
        <f t="shared" ref="E264:G264" si="118">E265</f>
        <v>37560</v>
      </c>
      <c r="F264" s="70">
        <f t="shared" si="118"/>
        <v>37560</v>
      </c>
      <c r="G264" s="70">
        <f t="shared" si="118"/>
        <v>0</v>
      </c>
    </row>
    <row r="265" spans="1:7" ht="30" x14ac:dyDescent="0.3">
      <c r="A265" s="224">
        <v>32121</v>
      </c>
      <c r="B265" s="225"/>
      <c r="C265" s="226"/>
      <c r="D265" s="71" t="s">
        <v>94</v>
      </c>
      <c r="E265" s="72">
        <v>37560</v>
      </c>
      <c r="F265" s="72">
        <v>37560</v>
      </c>
      <c r="G265" s="72"/>
    </row>
    <row r="266" spans="1:7" ht="19.95" customHeight="1" x14ac:dyDescent="0.3">
      <c r="A266" s="236">
        <v>322</v>
      </c>
      <c r="B266" s="237"/>
      <c r="C266" s="238"/>
      <c r="D266" s="116" t="s">
        <v>57</v>
      </c>
      <c r="E266" s="70">
        <f t="shared" ref="E266:G266" si="119">E267</f>
        <v>67770</v>
      </c>
      <c r="F266" s="70">
        <f t="shared" si="119"/>
        <v>67770</v>
      </c>
      <c r="G266" s="70">
        <f t="shared" si="119"/>
        <v>0</v>
      </c>
    </row>
    <row r="267" spans="1:7" ht="15.6" x14ac:dyDescent="0.3">
      <c r="A267" s="224">
        <v>32229</v>
      </c>
      <c r="B267" s="225"/>
      <c r="C267" s="226"/>
      <c r="D267" s="71" t="s">
        <v>67</v>
      </c>
      <c r="E267" s="72">
        <v>67770</v>
      </c>
      <c r="F267" s="72">
        <v>67770</v>
      </c>
      <c r="G267" s="72"/>
    </row>
    <row r="268" spans="1:7" ht="15.6" x14ac:dyDescent="0.3">
      <c r="A268" s="227">
        <v>323</v>
      </c>
      <c r="B268" s="228"/>
      <c r="C268" s="229"/>
      <c r="D268" s="169" t="s">
        <v>68</v>
      </c>
      <c r="E268" s="70">
        <f t="shared" ref="E268:G268" si="120">E269</f>
        <v>0</v>
      </c>
      <c r="F268" s="70">
        <f t="shared" si="120"/>
        <v>0</v>
      </c>
      <c r="G268" s="70">
        <f t="shared" si="120"/>
        <v>0</v>
      </c>
    </row>
    <row r="269" spans="1:7" ht="15.6" x14ac:dyDescent="0.3">
      <c r="A269" s="256">
        <v>32361</v>
      </c>
      <c r="B269" s="257"/>
      <c r="C269" s="258"/>
      <c r="D269" s="71" t="s">
        <v>241</v>
      </c>
      <c r="E269" s="72">
        <v>0</v>
      </c>
      <c r="F269" s="72">
        <v>0</v>
      </c>
      <c r="G269" s="72"/>
    </row>
    <row r="270" spans="1:7" s="32" customFormat="1" ht="30" customHeight="1" x14ac:dyDescent="0.3">
      <c r="A270" s="227">
        <v>329</v>
      </c>
      <c r="B270" s="228"/>
      <c r="C270" s="229"/>
      <c r="D270" s="69" t="s">
        <v>59</v>
      </c>
      <c r="E270" s="70">
        <f t="shared" ref="E270:G270" si="121">E271+E272</f>
        <v>1680</v>
      </c>
      <c r="F270" s="70">
        <f t="shared" si="121"/>
        <v>1988</v>
      </c>
      <c r="G270" s="70">
        <f t="shared" si="121"/>
        <v>0</v>
      </c>
    </row>
    <row r="271" spans="1:7" ht="15.6" x14ac:dyDescent="0.3">
      <c r="A271" s="224">
        <v>32955</v>
      </c>
      <c r="B271" s="225"/>
      <c r="C271" s="226"/>
      <c r="D271" s="71" t="s">
        <v>58</v>
      </c>
      <c r="E271" s="72">
        <v>1680</v>
      </c>
      <c r="F271" s="72">
        <v>1988</v>
      </c>
      <c r="G271" s="72"/>
    </row>
    <row r="272" spans="1:7" ht="15.6" x14ac:dyDescent="0.3">
      <c r="A272" s="224">
        <v>32961</v>
      </c>
      <c r="B272" s="225"/>
      <c r="C272" s="226"/>
      <c r="D272" s="71" t="s">
        <v>242</v>
      </c>
      <c r="E272" s="72">
        <v>0</v>
      </c>
      <c r="F272" s="72">
        <v>0</v>
      </c>
      <c r="G272" s="72"/>
    </row>
    <row r="273" spans="1:7" s="32" customFormat="1" ht="15.6" x14ac:dyDescent="0.3">
      <c r="A273" s="227">
        <v>34</v>
      </c>
      <c r="B273" s="228"/>
      <c r="C273" s="229"/>
      <c r="D273" s="169" t="s">
        <v>60</v>
      </c>
      <c r="E273" s="70">
        <f t="shared" ref="E273:G273" si="122">E274</f>
        <v>0</v>
      </c>
      <c r="F273" s="70">
        <f t="shared" si="122"/>
        <v>0</v>
      </c>
      <c r="G273" s="70">
        <f t="shared" si="122"/>
        <v>0</v>
      </c>
    </row>
    <row r="274" spans="1:7" s="32" customFormat="1" ht="17.399999999999999" customHeight="1" x14ac:dyDescent="0.3">
      <c r="A274" s="227">
        <v>343</v>
      </c>
      <c r="B274" s="228"/>
      <c r="C274" s="229"/>
      <c r="D274" s="169" t="s">
        <v>61</v>
      </c>
      <c r="E274" s="70">
        <f t="shared" ref="E274:G274" si="123">E275</f>
        <v>0</v>
      </c>
      <c r="F274" s="70">
        <f t="shared" si="123"/>
        <v>0</v>
      </c>
      <c r="G274" s="70">
        <f t="shared" si="123"/>
        <v>0</v>
      </c>
    </row>
    <row r="275" spans="1:7" ht="15.6" x14ac:dyDescent="0.3">
      <c r="A275" s="224">
        <v>34339</v>
      </c>
      <c r="B275" s="225"/>
      <c r="C275" s="226"/>
      <c r="D275" s="71" t="s">
        <v>62</v>
      </c>
      <c r="E275" s="73">
        <v>0</v>
      </c>
      <c r="F275" s="73">
        <v>0</v>
      </c>
      <c r="G275" s="73"/>
    </row>
    <row r="276" spans="1:7" s="32" customFormat="1" ht="46.8" x14ac:dyDescent="0.3">
      <c r="A276" s="227">
        <v>37</v>
      </c>
      <c r="B276" s="228"/>
      <c r="C276" s="229"/>
      <c r="D276" s="69" t="s">
        <v>195</v>
      </c>
      <c r="E276" s="70">
        <f t="shared" ref="E276:G277" si="124">E277</f>
        <v>12000</v>
      </c>
      <c r="F276" s="70">
        <f t="shared" si="124"/>
        <v>12000</v>
      </c>
      <c r="G276" s="70">
        <f t="shared" si="124"/>
        <v>0</v>
      </c>
    </row>
    <row r="277" spans="1:7" s="32" customFormat="1" ht="30" customHeight="1" x14ac:dyDescent="0.3">
      <c r="A277" s="227">
        <v>372</v>
      </c>
      <c r="B277" s="228"/>
      <c r="C277" s="229"/>
      <c r="D277" s="69" t="s">
        <v>74</v>
      </c>
      <c r="E277" s="70">
        <f t="shared" si="124"/>
        <v>12000</v>
      </c>
      <c r="F277" s="70">
        <f t="shared" si="124"/>
        <v>12000</v>
      </c>
      <c r="G277" s="70">
        <f t="shared" si="124"/>
        <v>0</v>
      </c>
    </row>
    <row r="278" spans="1:7" ht="30" customHeight="1" x14ac:dyDescent="0.3">
      <c r="A278" s="224">
        <v>37229</v>
      </c>
      <c r="B278" s="225"/>
      <c r="C278" s="226"/>
      <c r="D278" s="71" t="s">
        <v>182</v>
      </c>
      <c r="E278" s="72">
        <v>12000</v>
      </c>
      <c r="F278" s="72">
        <v>12000</v>
      </c>
      <c r="G278" s="72"/>
    </row>
    <row r="279" spans="1:7" ht="19.2" customHeight="1" x14ac:dyDescent="0.3">
      <c r="A279" s="236">
        <v>38</v>
      </c>
      <c r="B279" s="237"/>
      <c r="C279" s="238"/>
      <c r="D279" s="125" t="s">
        <v>199</v>
      </c>
      <c r="E279" s="121">
        <f t="shared" ref="E279:G279" si="125">E280</f>
        <v>620</v>
      </c>
      <c r="F279" s="121">
        <f t="shared" si="125"/>
        <v>576</v>
      </c>
      <c r="G279" s="121">
        <f t="shared" si="125"/>
        <v>0</v>
      </c>
    </row>
    <row r="280" spans="1:7" ht="15.6" customHeight="1" x14ac:dyDescent="0.3">
      <c r="A280" s="236">
        <v>381</v>
      </c>
      <c r="B280" s="237"/>
      <c r="C280" s="238"/>
      <c r="D280" s="125" t="s">
        <v>49</v>
      </c>
      <c r="E280" s="121">
        <f t="shared" ref="E280:G280" si="126">E281</f>
        <v>620</v>
      </c>
      <c r="F280" s="121">
        <f t="shared" si="126"/>
        <v>576</v>
      </c>
      <c r="G280" s="121">
        <f t="shared" si="126"/>
        <v>0</v>
      </c>
    </row>
    <row r="281" spans="1:7" ht="18" customHeight="1" x14ac:dyDescent="0.3">
      <c r="A281" s="224">
        <v>38129</v>
      </c>
      <c r="B281" s="225"/>
      <c r="C281" s="226"/>
      <c r="D281" s="71" t="s">
        <v>200</v>
      </c>
      <c r="E281" s="72">
        <v>620</v>
      </c>
      <c r="F281" s="72">
        <v>576</v>
      </c>
      <c r="G281" s="72"/>
    </row>
    <row r="282" spans="1:7" s="32" customFormat="1" ht="31.2" x14ac:dyDescent="0.3">
      <c r="A282" s="230">
        <v>4</v>
      </c>
      <c r="B282" s="231"/>
      <c r="C282" s="232"/>
      <c r="D282" s="69" t="s">
        <v>17</v>
      </c>
      <c r="E282" s="70">
        <f t="shared" ref="E282:G282" si="127">E283</f>
        <v>1200</v>
      </c>
      <c r="F282" s="70">
        <f t="shared" si="127"/>
        <v>1200</v>
      </c>
      <c r="G282" s="70">
        <f t="shared" si="127"/>
        <v>0</v>
      </c>
    </row>
    <row r="283" spans="1:7" s="32" customFormat="1" ht="46.8" x14ac:dyDescent="0.3">
      <c r="A283" s="227">
        <v>42</v>
      </c>
      <c r="B283" s="228"/>
      <c r="C283" s="229"/>
      <c r="D283" s="69" t="s">
        <v>33</v>
      </c>
      <c r="E283" s="70">
        <f t="shared" ref="E283:G283" si="128">E284</f>
        <v>1200</v>
      </c>
      <c r="F283" s="70">
        <f t="shared" si="128"/>
        <v>1200</v>
      </c>
      <c r="G283" s="70">
        <f t="shared" si="128"/>
        <v>0</v>
      </c>
    </row>
    <row r="284" spans="1:7" s="32" customFormat="1" ht="31.2" x14ac:dyDescent="0.3">
      <c r="A284" s="227">
        <v>424</v>
      </c>
      <c r="B284" s="228"/>
      <c r="C284" s="229"/>
      <c r="D284" s="69" t="s">
        <v>97</v>
      </c>
      <c r="E284" s="70">
        <f t="shared" ref="E284:G284" si="129">E285</f>
        <v>1200</v>
      </c>
      <c r="F284" s="70">
        <f t="shared" si="129"/>
        <v>1200</v>
      </c>
      <c r="G284" s="70">
        <f t="shared" si="129"/>
        <v>0</v>
      </c>
    </row>
    <row r="285" spans="1:7" ht="15.6" x14ac:dyDescent="0.3">
      <c r="A285" s="224">
        <v>42411</v>
      </c>
      <c r="B285" s="225"/>
      <c r="C285" s="226"/>
      <c r="D285" s="71" t="s">
        <v>141</v>
      </c>
      <c r="E285" s="72">
        <v>1200</v>
      </c>
      <c r="F285" s="72">
        <v>1200</v>
      </c>
      <c r="G285" s="72"/>
    </row>
    <row r="286" spans="1:7" s="32" customFormat="1" ht="23.25" customHeight="1" x14ac:dyDescent="0.3">
      <c r="A286" s="233" t="s">
        <v>183</v>
      </c>
      <c r="B286" s="234"/>
      <c r="C286" s="235"/>
      <c r="D286" s="67" t="s">
        <v>184</v>
      </c>
      <c r="E286" s="68">
        <f>E287+E310</f>
        <v>3700</v>
      </c>
      <c r="F286" s="68">
        <f>F287+F310</f>
        <v>12959</v>
      </c>
      <c r="G286" s="68">
        <f>G287+G310</f>
        <v>0</v>
      </c>
    </row>
    <row r="287" spans="1:7" s="32" customFormat="1" ht="15.6" x14ac:dyDescent="0.3">
      <c r="A287" s="230">
        <v>3</v>
      </c>
      <c r="B287" s="231"/>
      <c r="C287" s="232"/>
      <c r="D287" s="69" t="s">
        <v>15</v>
      </c>
      <c r="E287" s="70">
        <f>E288+E296</f>
        <v>2400</v>
      </c>
      <c r="F287" s="70">
        <f>F288+F296</f>
        <v>10959</v>
      </c>
      <c r="G287" s="70">
        <f t="shared" ref="G287" si="130">G288+G296</f>
        <v>0</v>
      </c>
    </row>
    <row r="288" spans="1:7" s="32" customFormat="1" ht="15.6" x14ac:dyDescent="0.3">
      <c r="A288" s="227">
        <v>31</v>
      </c>
      <c r="B288" s="228"/>
      <c r="C288" s="229"/>
      <c r="D288" s="181" t="s">
        <v>16</v>
      </c>
      <c r="E288" s="70">
        <f>E289+E291+E294</f>
        <v>0</v>
      </c>
      <c r="F288" s="70">
        <f t="shared" ref="F288:G288" si="131">F289+F291+F294</f>
        <v>9782</v>
      </c>
      <c r="G288" s="70">
        <f t="shared" si="131"/>
        <v>0</v>
      </c>
    </row>
    <row r="289" spans="1:7" s="32" customFormat="1" ht="14.4" customHeight="1" x14ac:dyDescent="0.3">
      <c r="A289" s="227">
        <v>311</v>
      </c>
      <c r="B289" s="228"/>
      <c r="C289" s="229"/>
      <c r="D289" s="181" t="s">
        <v>93</v>
      </c>
      <c r="E289" s="70">
        <f t="shared" ref="E289:G289" si="132">E290</f>
        <v>0</v>
      </c>
      <c r="F289" s="70">
        <f t="shared" si="132"/>
        <v>7882</v>
      </c>
      <c r="G289" s="70">
        <f t="shared" si="132"/>
        <v>0</v>
      </c>
    </row>
    <row r="290" spans="1:7" ht="15.6" x14ac:dyDescent="0.3">
      <c r="A290" s="224">
        <v>31111</v>
      </c>
      <c r="B290" s="225"/>
      <c r="C290" s="226"/>
      <c r="D290" s="182" t="s">
        <v>51</v>
      </c>
      <c r="E290" s="72">
        <v>0</v>
      </c>
      <c r="F290" s="72">
        <v>7882</v>
      </c>
      <c r="G290" s="72"/>
    </row>
    <row r="291" spans="1:7" s="32" customFormat="1" ht="17.399999999999999" customHeight="1" x14ac:dyDescent="0.3">
      <c r="A291" s="227">
        <v>312</v>
      </c>
      <c r="B291" s="228"/>
      <c r="C291" s="229"/>
      <c r="D291" s="181" t="s">
        <v>52</v>
      </c>
      <c r="E291" s="70">
        <f>E292+E293</f>
        <v>0</v>
      </c>
      <c r="F291" s="70">
        <f t="shared" ref="F291:G291" si="133">F292+F293</f>
        <v>600</v>
      </c>
      <c r="G291" s="70">
        <f t="shared" si="133"/>
        <v>0</v>
      </c>
    </row>
    <row r="292" spans="1:7" s="32" customFormat="1" ht="17.399999999999999" customHeight="1" x14ac:dyDescent="0.3">
      <c r="A292" s="224">
        <v>31216</v>
      </c>
      <c r="B292" s="225"/>
      <c r="C292" s="226"/>
      <c r="D292" s="124" t="s">
        <v>262</v>
      </c>
      <c r="E292" s="118">
        <v>0</v>
      </c>
      <c r="F292" s="118">
        <v>300</v>
      </c>
      <c r="G292" s="118"/>
    </row>
    <row r="293" spans="1:7" s="32" customFormat="1" ht="17.399999999999999" customHeight="1" x14ac:dyDescent="0.3">
      <c r="A293" s="224">
        <v>31219</v>
      </c>
      <c r="B293" s="225"/>
      <c r="C293" s="226"/>
      <c r="D293" s="124" t="s">
        <v>261</v>
      </c>
      <c r="E293" s="118">
        <v>0</v>
      </c>
      <c r="F293" s="118">
        <v>300</v>
      </c>
      <c r="G293" s="118"/>
    </row>
    <row r="294" spans="1:7" s="32" customFormat="1" ht="15.6" customHeight="1" x14ac:dyDescent="0.3">
      <c r="A294" s="227">
        <v>313</v>
      </c>
      <c r="B294" s="228"/>
      <c r="C294" s="229"/>
      <c r="D294" s="181" t="s">
        <v>53</v>
      </c>
      <c r="E294" s="70">
        <f t="shared" ref="E294:G294" si="134">E295</f>
        <v>0</v>
      </c>
      <c r="F294" s="70">
        <f t="shared" si="134"/>
        <v>1300</v>
      </c>
      <c r="G294" s="70">
        <f t="shared" si="134"/>
        <v>0</v>
      </c>
    </row>
    <row r="295" spans="1:7" ht="30" x14ac:dyDescent="0.3">
      <c r="A295" s="224">
        <v>31321</v>
      </c>
      <c r="B295" s="225"/>
      <c r="C295" s="226"/>
      <c r="D295" s="182" t="s">
        <v>54</v>
      </c>
      <c r="E295" s="72">
        <v>0</v>
      </c>
      <c r="F295" s="72">
        <v>1300</v>
      </c>
      <c r="G295" s="72"/>
    </row>
    <row r="296" spans="1:7" s="32" customFormat="1" ht="15.6" x14ac:dyDescent="0.3">
      <c r="A296" s="227">
        <v>32</v>
      </c>
      <c r="B296" s="228"/>
      <c r="C296" s="229"/>
      <c r="D296" s="69" t="s">
        <v>25</v>
      </c>
      <c r="E296" s="70">
        <f>E297+E302+E305+E308</f>
        <v>2400</v>
      </c>
      <c r="F296" s="70">
        <f>F297+F302+F305+F308</f>
        <v>1177</v>
      </c>
      <c r="G296" s="70">
        <f>G297+G302+G305+G308</f>
        <v>0</v>
      </c>
    </row>
    <row r="297" spans="1:7" s="32" customFormat="1" ht="33" customHeight="1" x14ac:dyDescent="0.3">
      <c r="A297" s="227">
        <v>321</v>
      </c>
      <c r="B297" s="228"/>
      <c r="C297" s="229"/>
      <c r="D297" s="69" t="s">
        <v>55</v>
      </c>
      <c r="E297" s="70">
        <f>E298+E299+E300</f>
        <v>0</v>
      </c>
      <c r="F297" s="70">
        <f>F298+F299+F300</f>
        <v>512.5</v>
      </c>
      <c r="G297" s="70">
        <f>G298+G299+G300</f>
        <v>0</v>
      </c>
    </row>
    <row r="298" spans="1:7" ht="15.6" x14ac:dyDescent="0.3">
      <c r="A298" s="224">
        <v>32119</v>
      </c>
      <c r="B298" s="225"/>
      <c r="C298" s="226"/>
      <c r="D298" s="71" t="s">
        <v>63</v>
      </c>
      <c r="E298" s="72">
        <v>0</v>
      </c>
      <c r="F298" s="72">
        <v>112.5</v>
      </c>
      <c r="G298" s="72"/>
    </row>
    <row r="299" spans="1:7" ht="30" x14ac:dyDescent="0.3">
      <c r="A299" s="224">
        <v>32121</v>
      </c>
      <c r="B299" s="225"/>
      <c r="C299" s="226"/>
      <c r="D299" s="182" t="s">
        <v>94</v>
      </c>
      <c r="E299" s="72">
        <v>0</v>
      </c>
      <c r="F299" s="72">
        <v>400</v>
      </c>
      <c r="G299" s="72"/>
    </row>
    <row r="300" spans="1:7" ht="35.25" customHeight="1" x14ac:dyDescent="0.3">
      <c r="A300" s="224">
        <v>32131</v>
      </c>
      <c r="B300" s="225"/>
      <c r="C300" s="226"/>
      <c r="D300" s="71" t="s">
        <v>64</v>
      </c>
      <c r="E300" s="72">
        <v>0</v>
      </c>
      <c r="F300" s="72">
        <v>0</v>
      </c>
      <c r="G300" s="72"/>
    </row>
    <row r="301" spans="1:7" ht="15.6" x14ac:dyDescent="0.3">
      <c r="A301" s="224">
        <v>32211</v>
      </c>
      <c r="B301" s="225"/>
      <c r="C301" s="226"/>
      <c r="D301" s="71" t="s">
        <v>66</v>
      </c>
      <c r="E301" s="73">
        <v>0</v>
      </c>
      <c r="F301" s="73">
        <v>0</v>
      </c>
      <c r="G301" s="73"/>
    </row>
    <row r="302" spans="1:7" s="32" customFormat="1" ht="15.6" customHeight="1" x14ac:dyDescent="0.3">
      <c r="A302" s="227">
        <v>322</v>
      </c>
      <c r="B302" s="228"/>
      <c r="C302" s="229"/>
      <c r="D302" s="69" t="s">
        <v>57</v>
      </c>
      <c r="E302" s="70">
        <f t="shared" ref="E302:G302" si="135">E303+E304</f>
        <v>2400</v>
      </c>
      <c r="F302" s="70">
        <f t="shared" si="135"/>
        <v>0</v>
      </c>
      <c r="G302" s="70">
        <f t="shared" si="135"/>
        <v>0</v>
      </c>
    </row>
    <row r="303" spans="1:7" ht="15.6" x14ac:dyDescent="0.3">
      <c r="A303" s="224">
        <v>32229</v>
      </c>
      <c r="B303" s="225"/>
      <c r="C303" s="226"/>
      <c r="D303" s="71" t="s">
        <v>67</v>
      </c>
      <c r="E303" s="72">
        <v>0</v>
      </c>
      <c r="F303" s="72">
        <v>0</v>
      </c>
      <c r="G303" s="72"/>
    </row>
    <row r="304" spans="1:7" ht="30" x14ac:dyDescent="0.3">
      <c r="A304" s="224">
        <v>32244</v>
      </c>
      <c r="B304" s="225"/>
      <c r="C304" s="226"/>
      <c r="D304" s="71" t="s">
        <v>92</v>
      </c>
      <c r="E304" s="72">
        <v>2400</v>
      </c>
      <c r="F304" s="72">
        <v>0</v>
      </c>
      <c r="G304" s="72"/>
    </row>
    <row r="305" spans="1:7" s="32" customFormat="1" ht="19.2" customHeight="1" x14ac:dyDescent="0.3">
      <c r="A305" s="227">
        <v>323</v>
      </c>
      <c r="B305" s="228"/>
      <c r="C305" s="229"/>
      <c r="D305" s="69" t="s">
        <v>68</v>
      </c>
      <c r="E305" s="70">
        <f t="shared" ref="E305:G305" si="136">E306+E307</f>
        <v>0</v>
      </c>
      <c r="F305" s="70">
        <f t="shared" si="136"/>
        <v>0</v>
      </c>
      <c r="G305" s="70">
        <f t="shared" si="136"/>
        <v>0</v>
      </c>
    </row>
    <row r="306" spans="1:7" ht="15.6" x14ac:dyDescent="0.3">
      <c r="A306" s="224">
        <v>32319</v>
      </c>
      <c r="B306" s="225"/>
      <c r="C306" s="226"/>
      <c r="D306" s="71" t="s">
        <v>174</v>
      </c>
      <c r="E306" s="72">
        <v>0</v>
      </c>
      <c r="F306" s="72">
        <v>0</v>
      </c>
      <c r="G306" s="72"/>
    </row>
    <row r="307" spans="1:7" ht="15.6" x14ac:dyDescent="0.3">
      <c r="A307" s="224">
        <v>32329</v>
      </c>
      <c r="B307" s="225"/>
      <c r="C307" s="226"/>
      <c r="D307" s="71" t="s">
        <v>243</v>
      </c>
      <c r="E307" s="72">
        <v>0</v>
      </c>
      <c r="F307" s="72">
        <v>0</v>
      </c>
      <c r="G307" s="72"/>
    </row>
    <row r="308" spans="1:7" s="32" customFormat="1" ht="31.2" x14ac:dyDescent="0.3">
      <c r="A308" s="227">
        <v>329</v>
      </c>
      <c r="B308" s="228"/>
      <c r="C308" s="229"/>
      <c r="D308" s="169" t="s">
        <v>59</v>
      </c>
      <c r="E308" s="70">
        <f t="shared" ref="E308:G308" si="137">E309</f>
        <v>0</v>
      </c>
      <c r="F308" s="70">
        <f t="shared" si="137"/>
        <v>664.5</v>
      </c>
      <c r="G308" s="70">
        <f t="shared" si="137"/>
        <v>0</v>
      </c>
    </row>
    <row r="309" spans="1:7" ht="30" x14ac:dyDescent="0.3">
      <c r="A309" s="224">
        <v>32999</v>
      </c>
      <c r="B309" s="225"/>
      <c r="C309" s="226"/>
      <c r="D309" s="71" t="s">
        <v>59</v>
      </c>
      <c r="E309" s="72">
        <v>0</v>
      </c>
      <c r="F309" s="72">
        <v>664.5</v>
      </c>
      <c r="G309" s="72"/>
    </row>
    <row r="310" spans="1:7" s="32" customFormat="1" ht="31.2" x14ac:dyDescent="0.3">
      <c r="A310" s="230">
        <v>4</v>
      </c>
      <c r="B310" s="231"/>
      <c r="C310" s="232"/>
      <c r="D310" s="69" t="s">
        <v>17</v>
      </c>
      <c r="E310" s="70">
        <f t="shared" ref="E310:G312" si="138">E311</f>
        <v>1300</v>
      </c>
      <c r="F310" s="70">
        <f t="shared" si="138"/>
        <v>2000</v>
      </c>
      <c r="G310" s="70">
        <f t="shared" si="138"/>
        <v>0</v>
      </c>
    </row>
    <row r="311" spans="1:7" s="32" customFormat="1" ht="46.8" x14ac:dyDescent="0.3">
      <c r="A311" s="227">
        <v>42</v>
      </c>
      <c r="B311" s="228"/>
      <c r="C311" s="229"/>
      <c r="D311" s="69" t="s">
        <v>33</v>
      </c>
      <c r="E311" s="70">
        <f t="shared" si="138"/>
        <v>1300</v>
      </c>
      <c r="F311" s="70">
        <f t="shared" si="138"/>
        <v>2000</v>
      </c>
      <c r="G311" s="70">
        <f t="shared" si="138"/>
        <v>0</v>
      </c>
    </row>
    <row r="312" spans="1:7" s="32" customFormat="1" ht="19.95" customHeight="1" x14ac:dyDescent="0.3">
      <c r="A312" s="227">
        <v>422</v>
      </c>
      <c r="B312" s="228"/>
      <c r="C312" s="229"/>
      <c r="D312" s="69" t="s">
        <v>70</v>
      </c>
      <c r="E312" s="70">
        <f t="shared" si="138"/>
        <v>1300</v>
      </c>
      <c r="F312" s="70">
        <f t="shared" si="138"/>
        <v>2000</v>
      </c>
      <c r="G312" s="70">
        <f t="shared" si="138"/>
        <v>0</v>
      </c>
    </row>
    <row r="313" spans="1:7" ht="30" x14ac:dyDescent="0.3">
      <c r="A313" s="224">
        <v>42273</v>
      </c>
      <c r="B313" s="225"/>
      <c r="C313" s="226"/>
      <c r="D313" s="71" t="s">
        <v>96</v>
      </c>
      <c r="E313" s="72">
        <v>1300</v>
      </c>
      <c r="F313" s="72">
        <v>2000</v>
      </c>
      <c r="G313" s="72"/>
    </row>
    <row r="314" spans="1:7" s="32" customFormat="1" ht="30" customHeight="1" x14ac:dyDescent="0.3">
      <c r="A314" s="233" t="s">
        <v>185</v>
      </c>
      <c r="B314" s="234"/>
      <c r="C314" s="235"/>
      <c r="D314" s="67" t="s">
        <v>2</v>
      </c>
      <c r="E314" s="68">
        <f>E315+E321</f>
        <v>5020</v>
      </c>
      <c r="F314" s="68">
        <f t="shared" ref="F314:G314" si="139">F315+F321</f>
        <v>4058.55</v>
      </c>
      <c r="G314" s="68">
        <f t="shared" si="139"/>
        <v>0</v>
      </c>
    </row>
    <row r="315" spans="1:7" s="32" customFormat="1" ht="15.6" x14ac:dyDescent="0.3">
      <c r="A315" s="230">
        <v>3</v>
      </c>
      <c r="B315" s="231"/>
      <c r="C315" s="232"/>
      <c r="D315" s="69" t="s">
        <v>15</v>
      </c>
      <c r="E315" s="70">
        <f t="shared" ref="E315:G315" si="140">E316</f>
        <v>1990</v>
      </c>
      <c r="F315" s="70">
        <f t="shared" si="140"/>
        <v>2528.5500000000002</v>
      </c>
      <c r="G315" s="70">
        <f t="shared" si="140"/>
        <v>0</v>
      </c>
    </row>
    <row r="316" spans="1:7" s="32" customFormat="1" ht="15.75" customHeight="1" x14ac:dyDescent="0.3">
      <c r="A316" s="227">
        <v>32</v>
      </c>
      <c r="B316" s="228"/>
      <c r="C316" s="229"/>
      <c r="D316" s="69" t="s">
        <v>25</v>
      </c>
      <c r="E316" s="70">
        <f>E317+E319</f>
        <v>1990</v>
      </c>
      <c r="F316" s="70">
        <f t="shared" ref="F316:G316" si="141">F317+F319</f>
        <v>2528.5500000000002</v>
      </c>
      <c r="G316" s="70">
        <f t="shared" si="141"/>
        <v>0</v>
      </c>
    </row>
    <row r="317" spans="1:7" s="32" customFormat="1" ht="15.75" customHeight="1" x14ac:dyDescent="0.3">
      <c r="A317" s="227">
        <v>322</v>
      </c>
      <c r="B317" s="228"/>
      <c r="C317" s="229"/>
      <c r="D317" s="181" t="s">
        <v>57</v>
      </c>
      <c r="E317" s="70">
        <f>E318</f>
        <v>0</v>
      </c>
      <c r="F317" s="70">
        <f t="shared" ref="F317:G317" si="142">F318</f>
        <v>1000.55</v>
      </c>
      <c r="G317" s="70">
        <f t="shared" si="142"/>
        <v>0</v>
      </c>
    </row>
    <row r="318" spans="1:7" s="32" customFormat="1" ht="28.8" customHeight="1" x14ac:dyDescent="0.3">
      <c r="A318" s="224">
        <v>32244</v>
      </c>
      <c r="B318" s="225"/>
      <c r="C318" s="226"/>
      <c r="D318" s="182" t="s">
        <v>92</v>
      </c>
      <c r="E318" s="118">
        <v>0</v>
      </c>
      <c r="F318" s="118">
        <v>1000.55</v>
      </c>
      <c r="G318" s="118"/>
    </row>
    <row r="319" spans="1:7" s="32" customFormat="1" ht="19.2" customHeight="1" x14ac:dyDescent="0.3">
      <c r="A319" s="227">
        <v>323</v>
      </c>
      <c r="B319" s="228"/>
      <c r="C319" s="229"/>
      <c r="D319" s="69" t="s">
        <v>68</v>
      </c>
      <c r="E319" s="70">
        <f t="shared" ref="E319:G319" si="143">E320</f>
        <v>1990</v>
      </c>
      <c r="F319" s="70">
        <f t="shared" si="143"/>
        <v>1528</v>
      </c>
      <c r="G319" s="70">
        <f t="shared" si="143"/>
        <v>0</v>
      </c>
    </row>
    <row r="320" spans="1:7" ht="15.6" x14ac:dyDescent="0.3">
      <c r="A320" s="224">
        <v>32329</v>
      </c>
      <c r="B320" s="225"/>
      <c r="C320" s="226"/>
      <c r="D320" s="71" t="s">
        <v>175</v>
      </c>
      <c r="E320" s="72">
        <v>1990</v>
      </c>
      <c r="F320" s="72">
        <v>1528</v>
      </c>
      <c r="G320" s="72"/>
    </row>
    <row r="321" spans="1:7" s="32" customFormat="1" ht="31.2" x14ac:dyDescent="0.3">
      <c r="A321" s="230">
        <v>4</v>
      </c>
      <c r="B321" s="231"/>
      <c r="C321" s="232"/>
      <c r="D321" s="69" t="s">
        <v>17</v>
      </c>
      <c r="E321" s="70">
        <f t="shared" ref="E321:G323" si="144">E322</f>
        <v>3030</v>
      </c>
      <c r="F321" s="70">
        <f t="shared" si="144"/>
        <v>1530</v>
      </c>
      <c r="G321" s="70">
        <f t="shared" si="144"/>
        <v>0</v>
      </c>
    </row>
    <row r="322" spans="1:7" s="32" customFormat="1" ht="46.8" x14ac:dyDescent="0.3">
      <c r="A322" s="227">
        <v>42</v>
      </c>
      <c r="B322" s="228"/>
      <c r="C322" s="229"/>
      <c r="D322" s="69" t="s">
        <v>33</v>
      </c>
      <c r="E322" s="70">
        <f t="shared" si="144"/>
        <v>3030</v>
      </c>
      <c r="F322" s="70">
        <f t="shared" si="144"/>
        <v>1530</v>
      </c>
      <c r="G322" s="70">
        <f t="shared" si="144"/>
        <v>0</v>
      </c>
    </row>
    <row r="323" spans="1:7" s="32" customFormat="1" ht="21" customHeight="1" x14ac:dyDescent="0.3">
      <c r="A323" s="227">
        <v>422</v>
      </c>
      <c r="B323" s="228"/>
      <c r="C323" s="229"/>
      <c r="D323" s="69" t="s">
        <v>70</v>
      </c>
      <c r="E323" s="70">
        <f t="shared" si="144"/>
        <v>3030</v>
      </c>
      <c r="F323" s="70">
        <f t="shared" si="144"/>
        <v>1530</v>
      </c>
      <c r="G323" s="70">
        <f t="shared" si="144"/>
        <v>0</v>
      </c>
    </row>
    <row r="324" spans="1:7" ht="30" x14ac:dyDescent="0.3">
      <c r="A324" s="224">
        <v>42273</v>
      </c>
      <c r="B324" s="225"/>
      <c r="C324" s="226"/>
      <c r="D324" s="71" t="s">
        <v>96</v>
      </c>
      <c r="E324" s="72">
        <v>3030</v>
      </c>
      <c r="F324" s="72">
        <v>1530</v>
      </c>
      <c r="G324" s="72"/>
    </row>
    <row r="325" spans="1:7" ht="15.6" x14ac:dyDescent="0.3">
      <c r="A325" s="74"/>
      <c r="B325" s="74"/>
      <c r="C325" s="74"/>
      <c r="D325" s="74"/>
      <c r="E325" s="74"/>
      <c r="F325" s="74"/>
      <c r="G325" s="74"/>
    </row>
  </sheetData>
  <mergeCells count="322">
    <mergeCell ref="A101:C101"/>
    <mergeCell ref="A190:C190"/>
    <mergeCell ref="A87:C87"/>
    <mergeCell ref="A43:C43"/>
    <mergeCell ref="A29:C29"/>
    <mergeCell ref="A30:C30"/>
    <mergeCell ref="A32:C32"/>
    <mergeCell ref="A31:C31"/>
    <mergeCell ref="A23:C23"/>
    <mergeCell ref="A76:C76"/>
    <mergeCell ref="A93:C93"/>
    <mergeCell ref="A317:C317"/>
    <mergeCell ref="A318:C318"/>
    <mergeCell ref="A254:C254"/>
    <mergeCell ref="A255:C255"/>
    <mergeCell ref="A257:C257"/>
    <mergeCell ref="A258:C258"/>
    <mergeCell ref="A259:C259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9:C299"/>
    <mergeCell ref="A303:C303"/>
    <mergeCell ref="A305:C305"/>
    <mergeCell ref="A306:C306"/>
    <mergeCell ref="A313:C313"/>
    <mergeCell ref="A307:C307"/>
    <mergeCell ref="A308:C308"/>
    <mergeCell ref="A309:C309"/>
    <mergeCell ref="A200:C200"/>
    <mergeCell ref="A201:C201"/>
    <mergeCell ref="A202:C202"/>
    <mergeCell ref="A203:C203"/>
    <mergeCell ref="A245:C245"/>
    <mergeCell ref="A246:C246"/>
    <mergeCell ref="A247:C247"/>
    <mergeCell ref="A248:C248"/>
    <mergeCell ref="A250:C250"/>
    <mergeCell ref="A211:C211"/>
    <mergeCell ref="A218:C218"/>
    <mergeCell ref="A222:C222"/>
    <mergeCell ref="A223:C223"/>
    <mergeCell ref="A229:C229"/>
    <mergeCell ref="A214:C214"/>
    <mergeCell ref="A215:C215"/>
    <mergeCell ref="A216:C216"/>
    <mergeCell ref="A230:C230"/>
    <mergeCell ref="A1:H1"/>
    <mergeCell ref="A12:C12"/>
    <mergeCell ref="A14:C14"/>
    <mergeCell ref="A38:C38"/>
    <mergeCell ref="A39:C39"/>
    <mergeCell ref="A170:C170"/>
    <mergeCell ref="A198:C198"/>
    <mergeCell ref="A108:C108"/>
    <mergeCell ref="A109:C109"/>
    <mergeCell ref="A110:C110"/>
    <mergeCell ref="A111:C111"/>
    <mergeCell ref="A112:C112"/>
    <mergeCell ref="A113:C113"/>
    <mergeCell ref="A114:C114"/>
    <mergeCell ref="A74:C74"/>
    <mergeCell ref="A75:C75"/>
    <mergeCell ref="A77:C77"/>
    <mergeCell ref="A91:C91"/>
    <mergeCell ref="A92:C92"/>
    <mergeCell ref="A94:C94"/>
    <mergeCell ref="A105:C105"/>
    <mergeCell ref="A115:C115"/>
    <mergeCell ref="A58:C58"/>
    <mergeCell ref="A59:C59"/>
    <mergeCell ref="A212:C212"/>
    <mergeCell ref="A116:C116"/>
    <mergeCell ref="A117:C117"/>
    <mergeCell ref="A118:C118"/>
    <mergeCell ref="A119:C119"/>
    <mergeCell ref="A143:C143"/>
    <mergeCell ref="A140:C140"/>
    <mergeCell ref="A141:C141"/>
    <mergeCell ref="A142:C142"/>
    <mergeCell ref="A137:C137"/>
    <mergeCell ref="A138:C138"/>
    <mergeCell ref="A139:C139"/>
    <mergeCell ref="A126:C126"/>
    <mergeCell ref="A127:C127"/>
    <mergeCell ref="A128:C128"/>
    <mergeCell ref="A129:C129"/>
    <mergeCell ref="A130:C130"/>
    <mergeCell ref="A131:C131"/>
    <mergeCell ref="A132:C132"/>
    <mergeCell ref="A120:C120"/>
    <mergeCell ref="A145:C145"/>
    <mergeCell ref="A146:C146"/>
    <mergeCell ref="A133:C133"/>
    <mergeCell ref="A134:C134"/>
    <mergeCell ref="A135:C135"/>
    <mergeCell ref="A136:C136"/>
    <mergeCell ref="A315:C315"/>
    <mergeCell ref="A316:C316"/>
    <mergeCell ref="A233:C233"/>
    <mergeCell ref="A234:C234"/>
    <mergeCell ref="A235:C235"/>
    <mergeCell ref="A242:C242"/>
    <mergeCell ref="A239:C239"/>
    <mergeCell ref="A240:C240"/>
    <mergeCell ref="A237:C237"/>
    <mergeCell ref="A236:C236"/>
    <mergeCell ref="A238:C238"/>
    <mergeCell ref="A243:C243"/>
    <mergeCell ref="A244:C244"/>
    <mergeCell ref="A241:C241"/>
    <mergeCell ref="A298:C298"/>
    <mergeCell ref="A266:C266"/>
    <mergeCell ref="A267:C267"/>
    <mergeCell ref="A314:C314"/>
    <mergeCell ref="A157:C157"/>
    <mergeCell ref="A161:C161"/>
    <mergeCell ref="A162:C162"/>
    <mergeCell ref="A147:C147"/>
    <mergeCell ref="A64:C64"/>
    <mergeCell ref="A65:C65"/>
    <mergeCell ref="A251:C251"/>
    <mergeCell ref="A252:C252"/>
    <mergeCell ref="A253:C253"/>
    <mergeCell ref="A302:C302"/>
    <mergeCell ref="A41:C41"/>
    <mergeCell ref="A42:C42"/>
    <mergeCell ref="A48:C48"/>
    <mergeCell ref="A191:C191"/>
    <mergeCell ref="A50:C50"/>
    <mergeCell ref="A144:C144"/>
    <mergeCell ref="A210:C210"/>
    <mergeCell ref="A51:C51"/>
    <mergeCell ref="A52:C52"/>
    <mergeCell ref="A53:C53"/>
    <mergeCell ref="A54:C54"/>
    <mergeCell ref="A62:C62"/>
    <mergeCell ref="A121:C121"/>
    <mergeCell ref="A122:C122"/>
    <mergeCell ref="A123:C123"/>
    <mergeCell ref="A124:C124"/>
    <mergeCell ref="A125:C125"/>
    <mergeCell ref="A63:C63"/>
    <mergeCell ref="A3:G3"/>
    <mergeCell ref="A5:C5"/>
    <mergeCell ref="A16:C16"/>
    <mergeCell ref="A17:C17"/>
    <mergeCell ref="A49:C49"/>
    <mergeCell ref="A15:C15"/>
    <mergeCell ref="A18:C18"/>
    <mergeCell ref="A57:C57"/>
    <mergeCell ref="A61:C61"/>
    <mergeCell ref="A60:C60"/>
    <mergeCell ref="A37:C37"/>
    <mergeCell ref="A40:C40"/>
    <mergeCell ref="A44:C44"/>
    <mergeCell ref="A45:C45"/>
    <mergeCell ref="A46:C46"/>
    <mergeCell ref="A47:C47"/>
    <mergeCell ref="A7:C7"/>
    <mergeCell ref="A8:C8"/>
    <mergeCell ref="A9:C9"/>
    <mergeCell ref="A10:C10"/>
    <mergeCell ref="A6:D6"/>
    <mergeCell ref="A11:C11"/>
    <mergeCell ref="A13:C13"/>
    <mergeCell ref="A148:C148"/>
    <mergeCell ref="A149:C149"/>
    <mergeCell ref="A150:C150"/>
    <mergeCell ref="A151:C151"/>
    <mergeCell ref="A152:C152"/>
    <mergeCell ref="A156:C156"/>
    <mergeCell ref="A158:C158"/>
    <mergeCell ref="A159:C159"/>
    <mergeCell ref="A160:C160"/>
    <mergeCell ref="A153:C153"/>
    <mergeCell ref="A154:C154"/>
    <mergeCell ref="A155:C155"/>
    <mergeCell ref="A172:C172"/>
    <mergeCell ref="A173:C173"/>
    <mergeCell ref="A174:C174"/>
    <mergeCell ref="A175:C175"/>
    <mergeCell ref="A163:C163"/>
    <mergeCell ref="A164:C164"/>
    <mergeCell ref="A167:C167"/>
    <mergeCell ref="A168:C168"/>
    <mergeCell ref="A171:C171"/>
    <mergeCell ref="A165:C165"/>
    <mergeCell ref="A166:C166"/>
    <mergeCell ref="A169:C169"/>
    <mergeCell ref="A183:C183"/>
    <mergeCell ref="A181:C181"/>
    <mergeCell ref="A182:C182"/>
    <mergeCell ref="A184:C184"/>
    <mergeCell ref="A187:C187"/>
    <mergeCell ref="A176:C176"/>
    <mergeCell ref="A177:C177"/>
    <mergeCell ref="A178:C178"/>
    <mergeCell ref="A179:C179"/>
    <mergeCell ref="A180:C180"/>
    <mergeCell ref="A185:C185"/>
    <mergeCell ref="A188:C188"/>
    <mergeCell ref="A186:C186"/>
    <mergeCell ref="A196:C196"/>
    <mergeCell ref="A199:C199"/>
    <mergeCell ref="A197:C197"/>
    <mergeCell ref="A19:C19"/>
    <mergeCell ref="A22:C22"/>
    <mergeCell ref="A24:C24"/>
    <mergeCell ref="A20:C20"/>
    <mergeCell ref="A21:C21"/>
    <mergeCell ref="A25:C25"/>
    <mergeCell ref="A33:C33"/>
    <mergeCell ref="A55:C55"/>
    <mergeCell ref="A56:C56"/>
    <mergeCell ref="A27:C27"/>
    <mergeCell ref="A28:C28"/>
    <mergeCell ref="A34:C34"/>
    <mergeCell ref="A35:C35"/>
    <mergeCell ref="A36:C36"/>
    <mergeCell ref="A192:C192"/>
    <mergeCell ref="A193:C193"/>
    <mergeCell ref="A194:C194"/>
    <mergeCell ref="A195:C195"/>
    <mergeCell ref="A26:C26"/>
    <mergeCell ref="A66:C66"/>
    <mergeCell ref="A67:C67"/>
    <mergeCell ref="A88:C88"/>
    <mergeCell ref="A89:C89"/>
    <mergeCell ref="A90:C90"/>
    <mergeCell ref="A95:C95"/>
    <mergeCell ref="A96:C96"/>
    <mergeCell ref="A97:C97"/>
    <mergeCell ref="A98:C98"/>
    <mergeCell ref="A71:C71"/>
    <mergeCell ref="A72:C72"/>
    <mergeCell ref="A73:C73"/>
    <mergeCell ref="A78:C78"/>
    <mergeCell ref="A79:C79"/>
    <mergeCell ref="A80:C80"/>
    <mergeCell ref="A81:C81"/>
    <mergeCell ref="A82:C82"/>
    <mergeCell ref="A83:C83"/>
    <mergeCell ref="A84:C84"/>
    <mergeCell ref="A68:C68"/>
    <mergeCell ref="A69:C69"/>
    <mergeCell ref="A70:C70"/>
    <mergeCell ref="A85:C85"/>
    <mergeCell ref="A86:C86"/>
    <mergeCell ref="A99:C99"/>
    <mergeCell ref="A100:C100"/>
    <mergeCell ref="A106:C106"/>
    <mergeCell ref="A107:C107"/>
    <mergeCell ref="A102:C102"/>
    <mergeCell ref="A103:C103"/>
    <mergeCell ref="A104:C104"/>
    <mergeCell ref="A283:C283"/>
    <mergeCell ref="A297:C297"/>
    <mergeCell ref="A284:C284"/>
    <mergeCell ref="A285:C285"/>
    <mergeCell ref="A282:C282"/>
    <mergeCell ref="A189:C189"/>
    <mergeCell ref="A204:C204"/>
    <mergeCell ref="A205:C205"/>
    <mergeCell ref="A206:C206"/>
    <mergeCell ref="A207:C207"/>
    <mergeCell ref="A208:C208"/>
    <mergeCell ref="A209:C209"/>
    <mergeCell ref="A219:C219"/>
    <mergeCell ref="A217:C217"/>
    <mergeCell ref="A220:C220"/>
    <mergeCell ref="A221:C221"/>
    <mergeCell ref="A213:C213"/>
    <mergeCell ref="A224:C224"/>
    <mergeCell ref="A225:C225"/>
    <mergeCell ref="A226:C226"/>
    <mergeCell ref="A227:C227"/>
    <mergeCell ref="A228:C228"/>
    <mergeCell ref="A281:C281"/>
    <mergeCell ref="A300:C300"/>
    <mergeCell ref="A304:C304"/>
    <mergeCell ref="A232:C232"/>
    <mergeCell ref="A231:C231"/>
    <mergeCell ref="A274:C274"/>
    <mergeCell ref="A275:C275"/>
    <mergeCell ref="A301:C301"/>
    <mergeCell ref="A249:C249"/>
    <mergeCell ref="A279:C279"/>
    <mergeCell ref="A273:C273"/>
    <mergeCell ref="A280:C280"/>
    <mergeCell ref="A268:C268"/>
    <mergeCell ref="A269:C269"/>
    <mergeCell ref="A272:C272"/>
    <mergeCell ref="A324:C324"/>
    <mergeCell ref="A319:C319"/>
    <mergeCell ref="A320:C320"/>
    <mergeCell ref="A321:C321"/>
    <mergeCell ref="A322:C322"/>
    <mergeCell ref="A323:C323"/>
    <mergeCell ref="A276:C276"/>
    <mergeCell ref="A277:C277"/>
    <mergeCell ref="A256:C256"/>
    <mergeCell ref="A260:C260"/>
    <mergeCell ref="A261:C261"/>
    <mergeCell ref="A262:C262"/>
    <mergeCell ref="A263:C263"/>
    <mergeCell ref="A264:C264"/>
    <mergeCell ref="A278:C278"/>
    <mergeCell ref="A265:C265"/>
    <mergeCell ref="A270:C270"/>
    <mergeCell ref="A271:C271"/>
    <mergeCell ref="A286:C286"/>
    <mergeCell ref="A287:C287"/>
    <mergeCell ref="A310:C310"/>
    <mergeCell ref="A311:C311"/>
    <mergeCell ref="A312:C312"/>
    <mergeCell ref="A296:C296"/>
  </mergeCells>
  <pageMargins left="0.7" right="0.7" top="0.75" bottom="0.75" header="0.3" footer="0.3"/>
  <pageSetup paperSize="9" scale="80" fitToHeight="0" orientation="landscape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Rashodi prema izvorima finan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2024-02-13T13:37:50Z</cp:lastPrinted>
  <dcterms:created xsi:type="dcterms:W3CDTF">2022-08-12T12:51:27Z</dcterms:created>
  <dcterms:modified xsi:type="dcterms:W3CDTF">2024-09-06T09:05:51Z</dcterms:modified>
</cp:coreProperties>
</file>