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IZVRŠENJE 2024\"/>
    </mc:Choice>
  </mc:AlternateContent>
  <bookViews>
    <workbookView xWindow="0" yWindow="0" windowWidth="23040" windowHeight="9192"/>
  </bookViews>
  <sheets>
    <sheet name="SAŽETAK" sheetId="1" r:id="rId1"/>
    <sheet name="Račun prihoda i rashoda" sheetId="2" r:id="rId2"/>
    <sheet name="Rashodi prema izvorima finan" sheetId="13" r:id="rId3"/>
    <sheet name="Rashodi prema funkcijskoj kl" sheetId="11" r:id="rId4"/>
    <sheet name="Račun financiranja" sheetId="12" r:id="rId5"/>
    <sheet name="Posebni dio" sheetId="8" r:id="rId6"/>
  </sheets>
  <definedNames>
    <definedName name="_xlnm._FilterDatabase" localSheetId="5" hidden="1">'Posebni dio'!$A$1:$A$222</definedName>
    <definedName name="_xlnm._FilterDatabase" localSheetId="0" hidden="1">SAŽETAK!$A$7:$I$17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2" l="1"/>
  <c r="I100" i="2"/>
  <c r="I101" i="2"/>
  <c r="I102" i="2"/>
  <c r="J107" i="2" l="1"/>
  <c r="J108" i="2"/>
  <c r="J109" i="2"/>
  <c r="H199" i="8" l="1"/>
  <c r="H204" i="8"/>
  <c r="H205" i="8"/>
  <c r="H206" i="8"/>
  <c r="H207" i="8"/>
  <c r="H185" i="8"/>
  <c r="H186" i="8"/>
  <c r="H187" i="8"/>
  <c r="H188" i="8"/>
  <c r="H189" i="8"/>
  <c r="H190" i="8"/>
  <c r="H184" i="8"/>
  <c r="H119" i="8"/>
  <c r="H42" i="8"/>
  <c r="H43" i="8"/>
  <c r="H44" i="8"/>
  <c r="H45" i="8"/>
  <c r="H46" i="8"/>
  <c r="H47" i="8"/>
  <c r="H48" i="8"/>
  <c r="H49" i="8"/>
  <c r="H50" i="8"/>
  <c r="H52" i="8"/>
  <c r="H41" i="8"/>
  <c r="H40" i="8"/>
  <c r="H39" i="8"/>
  <c r="H19" i="8"/>
  <c r="H21" i="8"/>
  <c r="F15" i="8"/>
  <c r="G15" i="8"/>
  <c r="G27" i="8"/>
  <c r="G26" i="8" s="1"/>
  <c r="F27" i="8"/>
  <c r="F26" i="8" s="1"/>
  <c r="E27" i="8"/>
  <c r="E26" i="8" s="1"/>
  <c r="E15" i="8" s="1"/>
  <c r="F10" i="8"/>
  <c r="F9" i="8" s="1"/>
  <c r="G10" i="8"/>
  <c r="G9" i="8" s="1"/>
  <c r="E10" i="8"/>
  <c r="E9" i="8"/>
  <c r="F19" i="8"/>
  <c r="G19" i="8"/>
  <c r="E19" i="8"/>
  <c r="F50" i="8"/>
  <c r="G50" i="8"/>
  <c r="G49" i="8" s="1"/>
  <c r="E50" i="8"/>
  <c r="H178" i="8"/>
  <c r="G170" i="8"/>
  <c r="F197" i="8"/>
  <c r="G197" i="8"/>
  <c r="E197" i="8"/>
  <c r="G177" i="8"/>
  <c r="H177" i="8" s="1"/>
  <c r="E177" i="8"/>
  <c r="F122" i="8"/>
  <c r="F121" i="8" s="1"/>
  <c r="G123" i="8"/>
  <c r="G122" i="8" s="1"/>
  <c r="G121" i="8" s="1"/>
  <c r="F123" i="8"/>
  <c r="E123" i="8"/>
  <c r="E122" i="8" s="1"/>
  <c r="E121" i="8" s="1"/>
  <c r="F117" i="8"/>
  <c r="G117" i="8"/>
  <c r="H117" i="8" s="1"/>
  <c r="E117" i="8"/>
  <c r="F33" i="8"/>
  <c r="G33" i="8"/>
  <c r="E33" i="8"/>
  <c r="C6" i="11" l="1"/>
  <c r="D6" i="11"/>
  <c r="E6" i="11"/>
  <c r="B6" i="11"/>
  <c r="C13" i="11"/>
  <c r="D13" i="11"/>
  <c r="D12" i="11" s="1"/>
  <c r="E13" i="11"/>
  <c r="B12" i="11"/>
  <c r="B13" i="11"/>
  <c r="E52" i="13"/>
  <c r="B72" i="13"/>
  <c r="B71" i="13"/>
  <c r="B43" i="13"/>
  <c r="J100" i="2"/>
  <c r="J101" i="2"/>
  <c r="J102" i="2"/>
  <c r="J96" i="2"/>
  <c r="J97" i="2"/>
  <c r="F97" i="2"/>
  <c r="G97" i="2"/>
  <c r="H97" i="2"/>
  <c r="E97" i="2"/>
  <c r="F32" i="2"/>
  <c r="G32" i="2"/>
  <c r="H32" i="2"/>
  <c r="E32" i="2"/>
  <c r="F16" i="2"/>
  <c r="G16" i="2"/>
  <c r="H16" i="2"/>
  <c r="E16" i="2"/>
  <c r="E11" i="2" s="1"/>
  <c r="F11" i="2"/>
  <c r="H11" i="2"/>
  <c r="F25" i="2"/>
  <c r="E12" i="11" l="1"/>
  <c r="C12" i="11"/>
  <c r="E72" i="13"/>
  <c r="F37" i="13" l="1"/>
  <c r="E43" i="13"/>
  <c r="G10" i="13"/>
  <c r="G17" i="13"/>
  <c r="G18" i="13"/>
  <c r="G22" i="13"/>
  <c r="G23" i="13"/>
  <c r="G27" i="13"/>
  <c r="G28" i="13"/>
  <c r="G36" i="13"/>
  <c r="G37" i="13"/>
  <c r="G46" i="13"/>
  <c r="G47" i="13"/>
  <c r="G54" i="13"/>
  <c r="G55" i="13"/>
  <c r="G63" i="13"/>
  <c r="G64" i="13"/>
  <c r="G67" i="13"/>
  <c r="F10" i="13"/>
  <c r="F13" i="13"/>
  <c r="F17" i="13"/>
  <c r="F18" i="13"/>
  <c r="F22" i="13"/>
  <c r="F23" i="13"/>
  <c r="F27" i="13"/>
  <c r="F36" i="13"/>
  <c r="F46" i="13"/>
  <c r="F47" i="13"/>
  <c r="F54" i="13"/>
  <c r="F55" i="13"/>
  <c r="F63" i="13"/>
  <c r="F67" i="13"/>
  <c r="G9" i="13"/>
  <c r="F9" i="13"/>
  <c r="E71" i="13"/>
  <c r="E70" i="13"/>
  <c r="C72" i="13" l="1"/>
  <c r="C71" i="13"/>
  <c r="G71" i="13" s="1"/>
  <c r="F71" i="13"/>
  <c r="C70" i="13"/>
  <c r="G70" i="13" s="1"/>
  <c r="B70" i="13" l="1"/>
  <c r="F70" i="13" s="1"/>
  <c r="C65" i="13" l="1"/>
  <c r="E65" i="13"/>
  <c r="B65" i="13"/>
  <c r="C48" i="13"/>
  <c r="E48" i="13"/>
  <c r="B48" i="13"/>
  <c r="C38" i="13"/>
  <c r="E38" i="13"/>
  <c r="B38" i="13"/>
  <c r="C56" i="13"/>
  <c r="E56" i="13"/>
  <c r="B56" i="13"/>
  <c r="E69" i="13"/>
  <c r="C69" i="13"/>
  <c r="B69" i="13"/>
  <c r="E60" i="13"/>
  <c r="C60" i="13"/>
  <c r="B60" i="13"/>
  <c r="C52" i="13"/>
  <c r="B52" i="13"/>
  <c r="C43" i="13"/>
  <c r="C29" i="13"/>
  <c r="E29" i="13"/>
  <c r="B29" i="13"/>
  <c r="B33" i="13"/>
  <c r="C33" i="13"/>
  <c r="E33" i="13"/>
  <c r="C24" i="13"/>
  <c r="E24" i="13"/>
  <c r="C15" i="13"/>
  <c r="E15" i="13"/>
  <c r="B24" i="13"/>
  <c r="B19" i="13"/>
  <c r="B15" i="13"/>
  <c r="C11" i="13"/>
  <c r="E11" i="13"/>
  <c r="B11" i="13"/>
  <c r="H74" i="2" l="1"/>
  <c r="I106" i="2"/>
  <c r="F105" i="2"/>
  <c r="G105" i="2"/>
  <c r="H105" i="2"/>
  <c r="E105" i="2"/>
  <c r="H101" i="2"/>
  <c r="G101" i="2"/>
  <c r="G100" i="2" s="1"/>
  <c r="F101" i="2"/>
  <c r="F100" i="2" s="1"/>
  <c r="E101" i="2"/>
  <c r="E100" i="2" s="1"/>
  <c r="I13" i="2"/>
  <c r="J13" i="2"/>
  <c r="I14" i="2"/>
  <c r="J14" i="2"/>
  <c r="I23" i="2"/>
  <c r="J23" i="2"/>
  <c r="I26" i="2"/>
  <c r="J26" i="2"/>
  <c r="I27" i="2"/>
  <c r="J27" i="2"/>
  <c r="I29" i="2"/>
  <c r="J29" i="2"/>
  <c r="I33" i="2"/>
  <c r="J33" i="2"/>
  <c r="I38" i="2"/>
  <c r="J38" i="2"/>
  <c r="I42" i="2"/>
  <c r="J42" i="2"/>
  <c r="F28" i="2"/>
  <c r="G28" i="2"/>
  <c r="H28" i="2"/>
  <c r="E28" i="2"/>
  <c r="E31" i="2"/>
  <c r="F9" i="11"/>
  <c r="F11" i="11"/>
  <c r="B10" i="11"/>
  <c r="B8" i="11"/>
  <c r="E108" i="2"/>
  <c r="E96" i="2"/>
  <c r="E50" i="2" s="1"/>
  <c r="E93" i="2"/>
  <c r="E92" i="2" s="1"/>
  <c r="E86" i="2"/>
  <c r="E74" i="2"/>
  <c r="E64" i="2"/>
  <c r="E59" i="2"/>
  <c r="J53" i="2"/>
  <c r="J55" i="2"/>
  <c r="J57" i="2"/>
  <c r="J60" i="2"/>
  <c r="J61" i="2"/>
  <c r="J62" i="2"/>
  <c r="J63" i="2"/>
  <c r="J65" i="2"/>
  <c r="J66" i="2"/>
  <c r="J67" i="2"/>
  <c r="J68" i="2"/>
  <c r="J69" i="2"/>
  <c r="J70" i="2"/>
  <c r="J71" i="2"/>
  <c r="J75" i="2"/>
  <c r="J76" i="2"/>
  <c r="J77" i="2"/>
  <c r="J78" i="2"/>
  <c r="J79" i="2"/>
  <c r="J80" i="2"/>
  <c r="J81" i="2"/>
  <c r="J83" i="2"/>
  <c r="J84" i="2"/>
  <c r="J85" i="2"/>
  <c r="J87" i="2"/>
  <c r="J88" i="2"/>
  <c r="J89" i="2"/>
  <c r="J91" i="2"/>
  <c r="J94" i="2"/>
  <c r="J95" i="2"/>
  <c r="I53" i="2"/>
  <c r="I55" i="2"/>
  <c r="I57" i="2"/>
  <c r="I60" i="2"/>
  <c r="I61" i="2"/>
  <c r="I62" i="2"/>
  <c r="I63" i="2"/>
  <c r="I65" i="2"/>
  <c r="I66" i="2"/>
  <c r="I67" i="2"/>
  <c r="I68" i="2"/>
  <c r="I69" i="2"/>
  <c r="I70" i="2"/>
  <c r="I71" i="2"/>
  <c r="I72" i="2"/>
  <c r="I75" i="2"/>
  <c r="I76" i="2"/>
  <c r="I77" i="2"/>
  <c r="I78" i="2"/>
  <c r="I79" i="2"/>
  <c r="I80" i="2"/>
  <c r="I81" i="2"/>
  <c r="I83" i="2"/>
  <c r="I84" i="2"/>
  <c r="I85" i="2"/>
  <c r="I87" i="2"/>
  <c r="I88" i="2"/>
  <c r="I89" i="2"/>
  <c r="I91" i="2"/>
  <c r="I94" i="2"/>
  <c r="E56" i="2"/>
  <c r="E54" i="2"/>
  <c r="E52" i="2"/>
  <c r="E41" i="2"/>
  <c r="E40" i="2" s="1"/>
  <c r="E39" i="2" s="1"/>
  <c r="E37" i="2"/>
  <c r="E36" i="2" s="1"/>
  <c r="E35" i="2" s="1"/>
  <c r="E25" i="2"/>
  <c r="E22" i="2"/>
  <c r="E21" i="2" s="1"/>
  <c r="E19" i="2"/>
  <c r="E18" i="2" s="1"/>
  <c r="E12" i="2"/>
  <c r="K12" i="1"/>
  <c r="K13" i="1"/>
  <c r="K15" i="1"/>
  <c r="K16" i="1"/>
  <c r="J12" i="1"/>
  <c r="J13" i="1"/>
  <c r="J15" i="1"/>
  <c r="J16" i="1"/>
  <c r="K29" i="1"/>
  <c r="K30" i="1"/>
  <c r="F14" i="1"/>
  <c r="F11" i="1"/>
  <c r="E202" i="8"/>
  <c r="F202" i="8"/>
  <c r="G202" i="8"/>
  <c r="B7" i="11" l="1"/>
  <c r="I28" i="2"/>
  <c r="J28" i="2"/>
  <c r="H100" i="2"/>
  <c r="E24" i="2"/>
  <c r="E10" i="2" s="1"/>
  <c r="E44" i="2" s="1"/>
  <c r="E104" i="2"/>
  <c r="E103" i="2" s="1"/>
  <c r="E58" i="2"/>
  <c r="E51" i="2"/>
  <c r="F17" i="1"/>
  <c r="G9" i="11"/>
  <c r="G11" i="11"/>
  <c r="G194" i="8"/>
  <c r="F185" i="8"/>
  <c r="F184" i="8" s="1"/>
  <c r="G185" i="8"/>
  <c r="G184" i="8" s="1"/>
  <c r="E185" i="8"/>
  <c r="E184" i="8" s="1"/>
  <c r="E110" i="2" l="1"/>
  <c r="F179" i="8"/>
  <c r="F178" i="8" s="1"/>
  <c r="H72" i="8"/>
  <c r="H73" i="8"/>
  <c r="H74" i="8"/>
  <c r="H76" i="8"/>
  <c r="H77" i="8"/>
  <c r="H78" i="8"/>
  <c r="H79" i="8"/>
  <c r="H80" i="8"/>
  <c r="H81" i="8"/>
  <c r="H85" i="8"/>
  <c r="H86" i="8"/>
  <c r="H87" i="8"/>
  <c r="H88" i="8"/>
  <c r="H89" i="8"/>
  <c r="H92" i="8"/>
  <c r="H93" i="8"/>
  <c r="H95" i="8"/>
  <c r="H96" i="8"/>
  <c r="H97" i="8"/>
  <c r="H100" i="8"/>
  <c r="H101" i="8"/>
  <c r="H116" i="8"/>
  <c r="H136" i="8"/>
  <c r="H142" i="8"/>
  <c r="H149" i="8"/>
  <c r="H157" i="8"/>
  <c r="H158" i="8"/>
  <c r="H169" i="8"/>
  <c r="H171" i="8"/>
  <c r="H173" i="8"/>
  <c r="H180" i="8"/>
  <c r="H18" i="8"/>
  <c r="H23" i="8"/>
  <c r="F177" i="8" l="1"/>
  <c r="F176" i="8" s="1"/>
  <c r="H176" i="8"/>
  <c r="H38" i="8" l="1"/>
  <c r="F108" i="8" l="1"/>
  <c r="G108" i="8"/>
  <c r="E108" i="8"/>
  <c r="F106" i="8"/>
  <c r="G106" i="8"/>
  <c r="E106" i="8"/>
  <c r="G105" i="8" l="1"/>
  <c r="E105" i="8"/>
  <c r="F105" i="8"/>
  <c r="G96" i="2"/>
  <c r="H29" i="1"/>
  <c r="F56" i="2"/>
  <c r="G56" i="2"/>
  <c r="H56" i="2"/>
  <c r="F41" i="2"/>
  <c r="F40" i="2" s="1"/>
  <c r="G41" i="2"/>
  <c r="G40" i="2" s="1"/>
  <c r="H41" i="2"/>
  <c r="F12" i="2"/>
  <c r="E156" i="8"/>
  <c r="F156" i="8"/>
  <c r="G156" i="8"/>
  <c r="H37" i="2"/>
  <c r="G37" i="2"/>
  <c r="G36" i="2" s="1"/>
  <c r="G35" i="2" s="1"/>
  <c r="F37" i="2"/>
  <c r="F36" i="2" s="1"/>
  <c r="F35" i="2" s="1"/>
  <c r="F194" i="8"/>
  <c r="E194" i="8"/>
  <c r="E128" i="8"/>
  <c r="F128" i="8"/>
  <c r="G128" i="8"/>
  <c r="H40" i="2" l="1"/>
  <c r="H36" i="2"/>
  <c r="I37" i="2"/>
  <c r="J37" i="2"/>
  <c r="I32" i="2"/>
  <c r="J32" i="2"/>
  <c r="J105" i="2"/>
  <c r="I105" i="2"/>
  <c r="I56" i="2"/>
  <c r="J56" i="2"/>
  <c r="H96" i="2"/>
  <c r="H156" i="8"/>
  <c r="H12" i="2"/>
  <c r="G12" i="2"/>
  <c r="G11" i="2" s="1"/>
  <c r="F45" i="8"/>
  <c r="E49" i="8"/>
  <c r="E115" i="8"/>
  <c r="F115" i="8"/>
  <c r="G115" i="8"/>
  <c r="E99" i="8"/>
  <c r="E98" i="8" s="1"/>
  <c r="F99" i="8"/>
  <c r="F98" i="8" s="1"/>
  <c r="G99" i="8"/>
  <c r="E94" i="8"/>
  <c r="F94" i="8"/>
  <c r="G94" i="8"/>
  <c r="E84" i="8"/>
  <c r="F84" i="8"/>
  <c r="G84" i="8"/>
  <c r="E75" i="8"/>
  <c r="F75" i="8"/>
  <c r="G75" i="8"/>
  <c r="E71" i="8"/>
  <c r="F71" i="8"/>
  <c r="G71" i="8"/>
  <c r="G215" i="8"/>
  <c r="G214" i="8" s="1"/>
  <c r="G213" i="8" s="1"/>
  <c r="F215" i="8"/>
  <c r="F214" i="8" s="1"/>
  <c r="F213" i="8" s="1"/>
  <c r="E215" i="8"/>
  <c r="E214" i="8" s="1"/>
  <c r="E213" i="8" s="1"/>
  <c r="E211" i="8"/>
  <c r="E210" i="8" s="1"/>
  <c r="E209" i="8" s="1"/>
  <c r="F211" i="8"/>
  <c r="F210" i="8" s="1"/>
  <c r="F209" i="8" s="1"/>
  <c r="G211" i="8"/>
  <c r="G210" i="8" s="1"/>
  <c r="G209" i="8" s="1"/>
  <c r="E200" i="8"/>
  <c r="F200" i="8"/>
  <c r="G200" i="8"/>
  <c r="G189" i="8"/>
  <c r="F189" i="8"/>
  <c r="F188" i="8" s="1"/>
  <c r="F187" i="8" s="1"/>
  <c r="E189" i="8"/>
  <c r="E188" i="8" s="1"/>
  <c r="E187" i="8" s="1"/>
  <c r="E179" i="8"/>
  <c r="G179" i="8"/>
  <c r="G182" i="8"/>
  <c r="F182" i="8"/>
  <c r="F181" i="8" s="1"/>
  <c r="E182" i="8"/>
  <c r="E181" i="8" s="1"/>
  <c r="E150" i="8"/>
  <c r="F150" i="8"/>
  <c r="G150" i="8"/>
  <c r="E163" i="8"/>
  <c r="F163" i="8"/>
  <c r="G163" i="8"/>
  <c r="J12" i="2" l="1"/>
  <c r="I12" i="2"/>
  <c r="H35" i="2"/>
  <c r="I36" i="2"/>
  <c r="J36" i="2"/>
  <c r="H179" i="8"/>
  <c r="H75" i="8"/>
  <c r="H115" i="8"/>
  <c r="H71" i="8"/>
  <c r="H94" i="8"/>
  <c r="G188" i="8"/>
  <c r="G98" i="8"/>
  <c r="H98" i="8" s="1"/>
  <c r="H99" i="8"/>
  <c r="H84" i="8"/>
  <c r="G181" i="8"/>
  <c r="E208" i="8"/>
  <c r="G208" i="8"/>
  <c r="F114" i="8"/>
  <c r="F113" i="8" s="1"/>
  <c r="F112" i="8" s="1"/>
  <c r="F111" i="8" s="1"/>
  <c r="F208" i="8"/>
  <c r="G114" i="8"/>
  <c r="E114" i="8"/>
  <c r="E113" i="8" s="1"/>
  <c r="E112" i="8" s="1"/>
  <c r="E111" i="8" s="1"/>
  <c r="G70" i="8"/>
  <c r="F70" i="8"/>
  <c r="F69" i="8" s="1"/>
  <c r="E70" i="8"/>
  <c r="E69" i="8" s="1"/>
  <c r="E68" i="8" s="1"/>
  <c r="E67" i="8" s="1"/>
  <c r="G143" i="8"/>
  <c r="F143" i="8"/>
  <c r="E143" i="8"/>
  <c r="G141" i="8"/>
  <c r="F141" i="8"/>
  <c r="E141" i="8"/>
  <c r="E135" i="8"/>
  <c r="F135" i="8"/>
  <c r="G135" i="8"/>
  <c r="E130" i="8"/>
  <c r="E137" i="8"/>
  <c r="G64" i="8"/>
  <c r="F64" i="8"/>
  <c r="F63" i="8" s="1"/>
  <c r="E64" i="8"/>
  <c r="E63" i="8" s="1"/>
  <c r="F49" i="8"/>
  <c r="E43" i="8"/>
  <c r="F43" i="8"/>
  <c r="G43" i="8"/>
  <c r="E45" i="8"/>
  <c r="G45" i="8"/>
  <c r="E47" i="8"/>
  <c r="F47" i="8"/>
  <c r="G47" i="8"/>
  <c r="E57" i="8"/>
  <c r="F57" i="8"/>
  <c r="G57" i="8"/>
  <c r="E59" i="8"/>
  <c r="F59" i="8"/>
  <c r="G59" i="8"/>
  <c r="E61" i="8"/>
  <c r="F61" i="8"/>
  <c r="G61" i="8"/>
  <c r="E37" i="8"/>
  <c r="F37" i="8"/>
  <c r="G37" i="8"/>
  <c r="E24" i="8"/>
  <c r="F24" i="8"/>
  <c r="G22" i="8"/>
  <c r="F22" i="8"/>
  <c r="E22" i="8"/>
  <c r="E17" i="8"/>
  <c r="F17" i="8"/>
  <c r="G17" i="8"/>
  <c r="G104" i="8"/>
  <c r="F104" i="8"/>
  <c r="E104" i="8"/>
  <c r="E42" i="8" l="1"/>
  <c r="E41" i="8" s="1"/>
  <c r="J11" i="2"/>
  <c r="I11" i="2"/>
  <c r="J35" i="2"/>
  <c r="I35" i="2"/>
  <c r="H22" i="8"/>
  <c r="E56" i="8"/>
  <c r="H135" i="8"/>
  <c r="H17" i="8"/>
  <c r="F56" i="8"/>
  <c r="G187" i="8"/>
  <c r="H141" i="8"/>
  <c r="G113" i="8"/>
  <c r="H113" i="8" s="1"/>
  <c r="H114" i="8"/>
  <c r="G69" i="8"/>
  <c r="H69" i="8" s="1"/>
  <c r="H70" i="8"/>
  <c r="G63" i="8"/>
  <c r="G56" i="8"/>
  <c r="H37" i="8"/>
  <c r="G140" i="8"/>
  <c r="F16" i="8"/>
  <c r="F14" i="8" s="1"/>
  <c r="F13" i="8" s="1"/>
  <c r="E16" i="8"/>
  <c r="E14" i="8" s="1"/>
  <c r="E13" i="8" s="1"/>
  <c r="F140" i="8"/>
  <c r="F139" i="8" s="1"/>
  <c r="E140" i="8"/>
  <c r="E139" i="8" s="1"/>
  <c r="E127" i="8"/>
  <c r="E126" i="8" s="1"/>
  <c r="F32" i="8"/>
  <c r="F31" i="8" s="1"/>
  <c r="F30" i="8" s="1"/>
  <c r="F29" i="8" s="1"/>
  <c r="E32" i="8"/>
  <c r="E31" i="8" s="1"/>
  <c r="E30" i="8" s="1"/>
  <c r="E29" i="8" s="1"/>
  <c r="G32" i="8"/>
  <c r="F42" i="8"/>
  <c r="F41" i="8" s="1"/>
  <c r="G42" i="8"/>
  <c r="G41" i="8" s="1"/>
  <c r="G24" i="8"/>
  <c r="G112" i="8" l="1"/>
  <c r="H112" i="8" s="1"/>
  <c r="G40" i="8"/>
  <c r="G31" i="8"/>
  <c r="H32" i="8"/>
  <c r="G139" i="8"/>
  <c r="H139" i="8" s="1"/>
  <c r="H140" i="8"/>
  <c r="G16" i="8"/>
  <c r="E125" i="8"/>
  <c r="F40" i="8"/>
  <c r="F39" i="8" s="1"/>
  <c r="G55" i="8"/>
  <c r="E55" i="8"/>
  <c r="E54" i="8" s="1"/>
  <c r="E53" i="8" s="1"/>
  <c r="F55" i="8"/>
  <c r="F54" i="8" s="1"/>
  <c r="F53" i="8" s="1"/>
  <c r="F12" i="8" l="1"/>
  <c r="G111" i="8"/>
  <c r="H111" i="8" s="1"/>
  <c r="H16" i="8"/>
  <c r="G54" i="8"/>
  <c r="G53" i="8" s="1"/>
  <c r="G30" i="8"/>
  <c r="H31" i="8"/>
  <c r="G39" i="8"/>
  <c r="G86" i="2"/>
  <c r="C8" i="11"/>
  <c r="D8" i="11"/>
  <c r="E8" i="11"/>
  <c r="C10" i="11"/>
  <c r="D10" i="11"/>
  <c r="E10" i="11"/>
  <c r="F10" i="11" s="1"/>
  <c r="G8" i="11" l="1"/>
  <c r="F8" i="11"/>
  <c r="G10" i="11"/>
  <c r="H15" i="8"/>
  <c r="G14" i="8"/>
  <c r="E40" i="8"/>
  <c r="G29" i="8"/>
  <c r="H29" i="8" s="1"/>
  <c r="H30" i="8"/>
  <c r="D7" i="11"/>
  <c r="E7" i="11"/>
  <c r="F7" i="11" s="1"/>
  <c r="C7" i="11"/>
  <c r="G7" i="11" l="1"/>
  <c r="H14" i="8"/>
  <c r="G13" i="8"/>
  <c r="G12" i="8" s="1"/>
  <c r="E39" i="8"/>
  <c r="E12" i="8" s="1"/>
  <c r="F130" i="8"/>
  <c r="G130" i="8"/>
  <c r="G137" i="8"/>
  <c r="F137" i="8"/>
  <c r="G6" i="11" l="1"/>
  <c r="F6" i="11"/>
  <c r="H13" i="8"/>
  <c r="G127" i="8"/>
  <c r="H127" i="8" s="1"/>
  <c r="F127" i="8"/>
  <c r="H12" i="8" l="1"/>
  <c r="F126" i="8"/>
  <c r="F125" i="8" s="1"/>
  <c r="G126" i="8"/>
  <c r="G125" i="8" l="1"/>
  <c r="H125" i="8" s="1"/>
  <c r="H126" i="8"/>
  <c r="H108" i="2"/>
  <c r="G108" i="2"/>
  <c r="G104" i="2" s="1"/>
  <c r="F108" i="2"/>
  <c r="F104" i="2" s="1"/>
  <c r="H93" i="2"/>
  <c r="G93" i="2"/>
  <c r="G92" i="2" s="1"/>
  <c r="F93" i="2"/>
  <c r="F92" i="2" s="1"/>
  <c r="H86" i="2"/>
  <c r="F86" i="2"/>
  <c r="G74" i="2"/>
  <c r="F74" i="2"/>
  <c r="H64" i="2"/>
  <c r="G64" i="2"/>
  <c r="F64" i="2"/>
  <c r="H59" i="2"/>
  <c r="G59" i="2"/>
  <c r="F59" i="2"/>
  <c r="H54" i="2"/>
  <c r="G54" i="2"/>
  <c r="F54" i="2"/>
  <c r="H52" i="2"/>
  <c r="G52" i="2"/>
  <c r="F52" i="2"/>
  <c r="H31" i="2"/>
  <c r="G31" i="2"/>
  <c r="F31" i="2"/>
  <c r="H25" i="2"/>
  <c r="G25" i="2"/>
  <c r="H22" i="2"/>
  <c r="G22" i="2"/>
  <c r="G21" i="2" s="1"/>
  <c r="F22" i="2"/>
  <c r="F21" i="2" s="1"/>
  <c r="H19" i="2"/>
  <c r="G19" i="2"/>
  <c r="F19" i="2"/>
  <c r="J25" i="2" l="1"/>
  <c r="I25" i="2"/>
  <c r="H21" i="2"/>
  <c r="I22" i="2"/>
  <c r="J22" i="2"/>
  <c r="I31" i="2"/>
  <c r="J31" i="2"/>
  <c r="I52" i="2"/>
  <c r="J52" i="2"/>
  <c r="I74" i="2"/>
  <c r="J74" i="2"/>
  <c r="J59" i="2"/>
  <c r="I59" i="2"/>
  <c r="J86" i="2"/>
  <c r="I86" i="2"/>
  <c r="J64" i="2"/>
  <c r="I64" i="2"/>
  <c r="H92" i="2"/>
  <c r="J93" i="2"/>
  <c r="I93" i="2"/>
  <c r="H104" i="2"/>
  <c r="H103" i="2" s="1"/>
  <c r="J54" i="2"/>
  <c r="I54" i="2"/>
  <c r="G24" i="2"/>
  <c r="F103" i="2"/>
  <c r="G103" i="2"/>
  <c r="F24" i="2"/>
  <c r="F51" i="2"/>
  <c r="G58" i="2"/>
  <c r="H58" i="2"/>
  <c r="H24" i="2"/>
  <c r="F58" i="2"/>
  <c r="H18" i="2"/>
  <c r="F18" i="2"/>
  <c r="G51" i="2"/>
  <c r="F96" i="2"/>
  <c r="G18" i="2"/>
  <c r="H51" i="2"/>
  <c r="G50" i="2" l="1"/>
  <c r="H50" i="2"/>
  <c r="F50" i="2"/>
  <c r="F110" i="2" s="1"/>
  <c r="J24" i="2"/>
  <c r="I24" i="2"/>
  <c r="I21" i="2"/>
  <c r="J21" i="2"/>
  <c r="J58" i="2"/>
  <c r="I58" i="2"/>
  <c r="J104" i="2"/>
  <c r="I104" i="2"/>
  <c r="J92" i="2"/>
  <c r="I92" i="2"/>
  <c r="I51" i="2"/>
  <c r="J51" i="2"/>
  <c r="J103" i="2"/>
  <c r="I103" i="2"/>
  <c r="H110" i="2"/>
  <c r="F10" i="2"/>
  <c r="H10" i="2"/>
  <c r="H39" i="2"/>
  <c r="F39" i="2"/>
  <c r="G10" i="2"/>
  <c r="G39" i="2"/>
  <c r="J10" i="2" l="1"/>
  <c r="I10" i="2"/>
  <c r="J50" i="2"/>
  <c r="I50" i="2"/>
  <c r="F44" i="2"/>
  <c r="G44" i="2"/>
  <c r="H44" i="2"/>
  <c r="G110" i="2"/>
  <c r="J44" i="2" l="1"/>
  <c r="I44" i="2"/>
  <c r="I110" i="2"/>
  <c r="J110" i="2"/>
  <c r="G206" i="8"/>
  <c r="G205" i="8" s="1"/>
  <c r="G204" i="8" s="1"/>
  <c r="F206" i="8"/>
  <c r="F205" i="8" s="1"/>
  <c r="F204" i="8" s="1"/>
  <c r="E206" i="8"/>
  <c r="E205" i="8" s="1"/>
  <c r="E204" i="8" s="1"/>
  <c r="F193" i="8"/>
  <c r="E193" i="8"/>
  <c r="G175" i="8"/>
  <c r="G174" i="8" s="1"/>
  <c r="F175" i="8"/>
  <c r="F174" i="8" s="1"/>
  <c r="E175" i="8"/>
  <c r="E174" i="8" s="1"/>
  <c r="G172" i="8"/>
  <c r="F172" i="8"/>
  <c r="E172" i="8"/>
  <c r="F170" i="8"/>
  <c r="E170" i="8"/>
  <c r="G168" i="8"/>
  <c r="F168" i="8"/>
  <c r="E168" i="8"/>
  <c r="G148" i="8"/>
  <c r="F148" i="8"/>
  <c r="F147" i="8" s="1"/>
  <c r="E148" i="8"/>
  <c r="E147" i="8" s="1"/>
  <c r="H168" i="8" l="1"/>
  <c r="G193" i="8"/>
  <c r="H170" i="8"/>
  <c r="H172" i="8"/>
  <c r="G147" i="8"/>
  <c r="H147" i="8" s="1"/>
  <c r="H148" i="8"/>
  <c r="H174" i="8"/>
  <c r="H175" i="8"/>
  <c r="G103" i="8"/>
  <c r="F103" i="8"/>
  <c r="F102" i="8" s="1"/>
  <c r="E103" i="8"/>
  <c r="E102" i="8" s="1"/>
  <c r="E146" i="8"/>
  <c r="E145" i="8" s="1"/>
  <c r="E167" i="8"/>
  <c r="G192" i="8"/>
  <c r="E192" i="8"/>
  <c r="E191" i="8" s="1"/>
  <c r="F146" i="8"/>
  <c r="F145" i="8" s="1"/>
  <c r="G167" i="8"/>
  <c r="F167" i="8"/>
  <c r="F166" i="8" s="1"/>
  <c r="F192" i="8"/>
  <c r="F191" i="8" s="1"/>
  <c r="E166" i="8" l="1"/>
  <c r="E165" i="8" s="1"/>
  <c r="E110" i="8" s="1"/>
  <c r="H193" i="8"/>
  <c r="H167" i="8"/>
  <c r="F165" i="8"/>
  <c r="F110" i="8" s="1"/>
  <c r="G166" i="8"/>
  <c r="H166" i="8" s="1"/>
  <c r="G191" i="8"/>
  <c r="H192" i="8"/>
  <c r="G146" i="8"/>
  <c r="G145" i="8" s="1"/>
  <c r="H145" i="8" s="1"/>
  <c r="G102" i="8"/>
  <c r="G68" i="8"/>
  <c r="F68" i="8"/>
  <c r="F67" i="8" s="1"/>
  <c r="F66" i="8" s="1"/>
  <c r="E66" i="8"/>
  <c r="F8" i="8" l="1"/>
  <c r="E8" i="8"/>
  <c r="H191" i="8"/>
  <c r="G165" i="8"/>
  <c r="H165" i="8" s="1"/>
  <c r="H146" i="8"/>
  <c r="G67" i="8"/>
  <c r="H68" i="8"/>
  <c r="G11" i="1"/>
  <c r="G14" i="1"/>
  <c r="I14" i="1"/>
  <c r="J14" i="1" s="1"/>
  <c r="H14" i="1"/>
  <c r="G110" i="8" l="1"/>
  <c r="H110" i="8" s="1"/>
  <c r="K14" i="1"/>
  <c r="G66" i="8"/>
  <c r="G8" i="8" s="1"/>
  <c r="H67" i="8"/>
  <c r="G17" i="1"/>
  <c r="I11" i="1"/>
  <c r="H11" i="1"/>
  <c r="H17" i="1" s="1"/>
  <c r="I17" i="1" l="1"/>
  <c r="J17" i="1" s="1"/>
  <c r="J11" i="1"/>
  <c r="K11" i="1"/>
  <c r="H66" i="8"/>
  <c r="K17" i="1" l="1"/>
  <c r="H8" i="8"/>
  <c r="E19" i="13"/>
  <c r="C19" i="13"/>
</calcChain>
</file>

<file path=xl/sharedStrings.xml><?xml version="1.0" encoding="utf-8"?>
<sst xmlns="http://schemas.openxmlformats.org/spreadsheetml/2006/main" count="524" uniqueCount="263">
  <si>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</si>
  <si>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</si>
  <si>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</si>
  <si>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</si>
  <si>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</si>
  <si>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</si>
  <si>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</si>
  <si>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</si>
  <si>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</si>
  <si>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</si>
  <si>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</si>
  <si>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</si>
  <si>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</si>
  <si>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>Razred</t>
  </si>
  <si>
    <t>Skupina</t>
  </si>
  <si>
    <t>Izvor</t>
  </si>
  <si>
    <t>RASHODI POSLOVANJA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</si>
  <si>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</si>
  <si>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</si>
  <si>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</si>
  <si>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</si>
  <si>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</si>
  <si>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</si>
  <si>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</si>
  <si>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</si>
  <si>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</si>
  <si>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</si>
  <si>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</si>
  <si>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</si>
  <si>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</si>
  <si>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</si>
  <si>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</si>
  <si>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</si>
  <si>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</si>
  <si>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</si>
  <si>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</si>
  <si>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</si>
  <si>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</si>
  <si>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</si>
  <si>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</si>
  <si>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</si>
  <si>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</si>
  <si>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</si>
  <si>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</si>
  <si>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</si>
  <si>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</si>
  <si>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</si>
  <si>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</si>
  <si>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</si>
  <si>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</si>
  <si>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</si>
  <si>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</si>
  <si>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</si>
  <si>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</si>
  <si>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</si>
  <si>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</si>
  <si>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</si>
  <si>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</si>
  <si>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</si>
  <si>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</si>
  <si>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</si>
  <si>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</si>
  <si>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</si>
  <si>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</si>
  <si>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</si>
  <si>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</si>
  <si>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</si>
  <si>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</si>
  <si>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</si>
  <si>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</si>
  <si>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</si>
  <si>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</si>
  <si>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</si>
  <si>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</si>
  <si>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</si>
  <si>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</si>
  <si>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</si>
  <si>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</si>
  <si>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</si>
  <si>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</si>
  <si>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</si>
  <si>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</si>
  <si>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</si>
  <si>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</si>
  <si>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</si>
  <si>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</si>
  <si>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</si>
  <si>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</si>
  <si>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</si>
  <si>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SVEUKUPNO</t>
  </si>
  <si>
    <t>Izvor financiranja 1.1.</t>
  </si>
  <si>
    <t>Sitni inventar i auto gume</t>
  </si>
  <si>
    <t>Službena, radna i zaštitna odjeća i obuća</t>
  </si>
  <si>
    <t>Usluge telefona, pošte i prijevoza</t>
  </si>
  <si>
    <t>Premije osiguranja</t>
  </si>
  <si>
    <t>Materijal i dijelovi za tekuće i investicijsko održavanje</t>
  </si>
  <si>
    <t>Plaće (Bruto)</t>
  </si>
  <si>
    <t>Naknade za prijevoz, za rad na terenu i odvojeni život</t>
  </si>
  <si>
    <t>PROGRAM 1003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</si>
  <si>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</si>
  <si>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</si>
  <si>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</si>
  <si>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</si>
  <si>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</si>
  <si>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</si>
  <si>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Rezultat poslovanja</t>
  </si>
  <si>
    <t>Višak/manjak prihoda</t>
  </si>
  <si>
    <t>Višak prihoda</t>
  </si>
  <si>
    <t>Manjak prihoda</t>
  </si>
  <si>
    <t>09 Obrazovanje</t>
  </si>
  <si>
    <t>091 Predškolsko i osnovno obrazovanje</t>
  </si>
  <si>
    <t>0912 Osnovno obrazovanje</t>
  </si>
  <si>
    <t xml:space="preserve">VLASTITI PRIHODI </t>
  </si>
  <si>
    <t>098 Usluge obrazovanja koje nisu drugdje svrstane</t>
  </si>
  <si>
    <t>0980 Usluge obrazovanja koje nisu drugdje svrstane</t>
  </si>
  <si>
    <t>EUR</t>
  </si>
  <si>
    <t>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</si>
  <si>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UKUPAN DONOS VIŠKA / MANJKA IZ PRETHODNE(IH) GODINE*</t>
  </si>
  <si>
    <t>PROGRAM 1000</t>
  </si>
  <si>
    <t>OSNOVNO OBRAZOVANJE - ZAKONSKI STANDARDI</t>
  </si>
  <si>
    <t>Aktivnost A102000</t>
  </si>
  <si>
    <t>Redovni poslovi ustanova osnovnog obrazovanja</t>
  </si>
  <si>
    <t>OPĆI PRIHODI I PRIMICI-decentralizacija</t>
  </si>
  <si>
    <t>Izvor financiranja 1.3.</t>
  </si>
  <si>
    <t>Ostali mat.za potrebe redovi. poslo.</t>
  </si>
  <si>
    <t>Električna energija</t>
  </si>
  <si>
    <t>Plin</t>
  </si>
  <si>
    <t>Gorivo</t>
  </si>
  <si>
    <t>FINANCIJSKI PLAN PRORAČUNSKOG KORISNIKA JEDINICE LOKALNE I PODRUČNE (REGIONALNE) SAMOUPRAVE 
ZA 2023. I PROJEKCIJA ZA 2024. I 2025. GODINU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</si>
  <si>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</si>
  <si>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</si>
  <si>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</si>
  <si>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</si>
  <si>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</si>
  <si>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</si>
  <si>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</si>
  <si>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</si>
  <si>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</si>
  <si>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</si>
  <si>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</si>
  <si>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</si>
  <si>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</si>
  <si>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</si>
  <si>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Aktivnost T103000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</si>
  <si>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</si>
  <si>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</si>
  <si>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</si>
  <si>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</si>
  <si>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>Aktivnost A102001</t>
  </si>
  <si>
    <t>Financiranje - ostali rashodi OŠ</t>
  </si>
  <si>
    <t>Izvor financiranja 2.1.</t>
  </si>
  <si>
    <t xml:space="preserve">Sitni inventar  </t>
  </si>
  <si>
    <t>Rashodi za sl.putovanja</t>
  </si>
  <si>
    <t>Dopunski nastavni i vannastavni program škola i obrazovnih instit.</t>
  </si>
  <si>
    <t>Ostale usluge za komunikaciju i prijevoz</t>
  </si>
  <si>
    <t>Aktivnost A103000</t>
  </si>
  <si>
    <t>Dopunska sred. za materijalne rashode i opremu škola</t>
  </si>
  <si>
    <t>Ostale usluge tekućeg i investicijskog održavanja</t>
  </si>
  <si>
    <t>Izvor financiranja 5.7.</t>
  </si>
  <si>
    <t>POMOĆI MINISTARSTVA - prijenos EU</t>
  </si>
  <si>
    <t>Projekt Baltazar 7</t>
  </si>
  <si>
    <t>Aktivnost T103021</t>
  </si>
  <si>
    <t>Aktivnost T103022</t>
  </si>
  <si>
    <t>Projekt Baltazar 8</t>
  </si>
  <si>
    <t>OPĆI PRIHODI I PRIMICI-
E-Tehničar, održavanje</t>
  </si>
  <si>
    <t>Izvor financiranja 3.1.</t>
  </si>
  <si>
    <t>Sitni inventar</t>
  </si>
  <si>
    <t>Izvor financiranja 4.3.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</si>
  <si>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</si>
  <si>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</si>
  <si>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</si>
  <si>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</si>
  <si>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</si>
  <si>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</si>
  <si>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</si>
  <si>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>POMOĆI - MINISTARSTVO</t>
  </si>
  <si>
    <t xml:space="preserve">PRIHODI ZA POSEBNE NAMJENE </t>
  </si>
  <si>
    <t>Naknade građanima i kućanstvima u naravi-radni udžbenici</t>
  </si>
  <si>
    <t>Izvor financiranja 5.4.</t>
  </si>
  <si>
    <t>POMOĆI - JLS</t>
  </si>
  <si>
    <t xml:space="preserve">Oprema  </t>
  </si>
  <si>
    <t>Izvor financiranja 7.1.</t>
  </si>
  <si>
    <t>Prihodi od prodaje nefinancijske imovine</t>
  </si>
  <si>
    <t>Prihodi od prodaje proizvedene dugotrajne imovine</t>
  </si>
  <si>
    <t>Prihodi od prodaje građevinskog objekta</t>
  </si>
  <si>
    <t>Prihod od prodaje stanova u društvenom vlasništvu</t>
  </si>
  <si>
    <t>Materijal za potr.redov.poslovanja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</si>
  <si>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</si>
  <si>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</si>
  <si>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</si>
  <si>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</si>
  <si>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</si>
  <si>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</si>
  <si>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</si>
  <si>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IZVRŠENJE 
06-2023</t>
  </si>
  <si>
    <t>INDEKS</t>
  </si>
  <si>
    <t>Seminari, tečajevi, str.ispiti</t>
  </si>
  <si>
    <t>Ugovor o djelu</t>
  </si>
  <si>
    <t>-</t>
  </si>
  <si>
    <t>Ostali rashodi</t>
  </si>
  <si>
    <t>Ostale tekuće donacije u naravi</t>
  </si>
  <si>
    <t>6(5/2*100)</t>
  </si>
  <si>
    <t>7(5/3*100)</t>
  </si>
  <si>
    <t>10(8/6*100)</t>
  </si>
  <si>
    <t>9(8/5*100)</t>
  </si>
  <si>
    <t>Kapitalne donacije</t>
  </si>
  <si>
    <t>Sudske pristojbe</t>
  </si>
  <si>
    <t xml:space="preserve">Ostali rashodi  </t>
  </si>
  <si>
    <t>Uredska oprema i namještaj</t>
  </si>
  <si>
    <t>5 (4/2*100)</t>
  </si>
  <si>
    <t>INDEKS**</t>
  </si>
  <si>
    <t>6=5/2*100</t>
  </si>
  <si>
    <t xml:space="preserve">UKUPNO PRIHODI </t>
  </si>
  <si>
    <t>2.1. Donacije</t>
  </si>
  <si>
    <t>3.1. Vlastiti prihodi</t>
  </si>
  <si>
    <t>4.3.Prihodi za posebne namjene</t>
  </si>
  <si>
    <t>5.2.Pomoći-Ministarstvo</t>
  </si>
  <si>
    <t>5.4. Pomoći - JLS</t>
  </si>
  <si>
    <t>7.1.Prihodi od prodaje nefinancijske imovine</t>
  </si>
  <si>
    <t>7=5/3*100</t>
  </si>
  <si>
    <t>REZULTAT POSLOVANJA</t>
  </si>
  <si>
    <t>IZVJEŠTAJ PO PROGRAMSKOJ KLASIFIKACIJI</t>
  </si>
  <si>
    <t>IZVJEŠTAJ O RASHODIMA PREMA FUNKCIJSKOJ KLASIFIKACIJI</t>
  </si>
  <si>
    <t>IZVJEŠTAJ O PRIHODIMA I RASHODIMA PREMA IZVORIMA FINANCIRANJA</t>
  </si>
  <si>
    <t xml:space="preserve">RAČUN PRIHODA I RASHODA </t>
  </si>
  <si>
    <t xml:space="preserve">IZVJEŠTAJ O PRIHODIMA I RASHODIMA PREMA EKONOMSKOJ KLASIFIKACIJI </t>
  </si>
  <si>
    <t>SAŽETAK  RAČUNA PRIHODA I RASHODA I RAČUNA FINANCIRANJA</t>
  </si>
  <si>
    <t>OPĆI PRIHODI I PRIMICI</t>
  </si>
  <si>
    <t>PRIHODI</t>
  </si>
  <si>
    <t>RASHODI</t>
  </si>
  <si>
    <t>1.1. Opći prihodi i primici - izvorna</t>
  </si>
  <si>
    <t xml:space="preserve">RASHODI </t>
  </si>
  <si>
    <t>RAZLIKA</t>
  </si>
  <si>
    <t>1.9. Preneseni višak općih prihoda i pr.-izvorna</t>
  </si>
  <si>
    <t>PRENESENI VIŠAK</t>
  </si>
  <si>
    <t>1.2. Opći prihodi i primici - decentralizacija</t>
  </si>
  <si>
    <t>POSEBNE NEMJENE</t>
  </si>
  <si>
    <t>POMOĆI</t>
  </si>
  <si>
    <t>NEFINANCIJSKA IMOVINA</t>
  </si>
  <si>
    <t>3.9.Preneseni višak vlastitih prihoda</t>
  </si>
  <si>
    <t>4.9.Preneseni višak prihoda za posebne namjene</t>
  </si>
  <si>
    <t>5.9.Preneseni višak prihoda pomoći - JLS</t>
  </si>
  <si>
    <t>7.9.Preneseni višak prihoda od prodaje nefi.imovine</t>
  </si>
  <si>
    <t>PRENESENI VIŠAK PRIHODA</t>
  </si>
  <si>
    <t>PRENESENI MANJAK</t>
  </si>
  <si>
    <t>IZVRŠENJE FINANCIJSKOG PLANA OSNOVNE ŠKOLE KONJŠČINA, KONJŠČINA
ZA PRVO POLUGODIŠTE 2024. GODINE</t>
  </si>
  <si>
    <t>Izvorni plan za 2024.</t>
  </si>
  <si>
    <t>Tekući plan za 2024.</t>
  </si>
  <si>
    <t>IZVRŠENJE 
06-2024</t>
  </si>
  <si>
    <t>Izvršenje
06-2024</t>
  </si>
  <si>
    <t>Prijenos između proračunskih korisnika istog proračuna</t>
  </si>
  <si>
    <t>Tekući prijenosi između proračunskih korisnika istog proračuna</t>
  </si>
  <si>
    <t>Prihodi iz nadležnog proračuna za financiranje rashoda nefinanci.imovine</t>
  </si>
  <si>
    <t>Naknade građanima i kućanstvima u novcu</t>
  </si>
  <si>
    <t>5.9.Preneseni manjak prihoda pomoći - Ministarstvo</t>
  </si>
  <si>
    <t>10 Socijalna zaštita</t>
  </si>
  <si>
    <t>109 Aktivnosti socijalne zaštite koje nisu drugdje svrstane</t>
  </si>
  <si>
    <t>1090 Aktivnosti socijalne zaštite koje nisu drugdje svrstane</t>
  </si>
  <si>
    <t>PROGRAM 1001</t>
  </si>
  <si>
    <t>SOCIJALNA ZAŠTITA IZNAD STANDARDA</t>
  </si>
  <si>
    <t>Dopunske nastavni i vannastavni program škola i obrazovnih ustanova</t>
  </si>
  <si>
    <t>OPĆI PRIHODI I PRIMICI-dječji participativni proračun</t>
  </si>
  <si>
    <t>Naknade građanima i kućanstvima u novcu-zimske radionice,uskrsnica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</si>
</sst>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5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0" borderId="3" xfId="0" applyNumberFormat="1" applyFont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6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8" borderId="3" xfId="0" applyNumberFormat="1" applyFont="1" applyFill="1" applyBorder="1" applyAlignment="1" applyProtection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2" fillId="9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3" fillId="0" borderId="0" xfId="0" applyFont="1"/>
    <xf numFmtId="0" fontId="11" fillId="0" borderId="0" xfId="0" applyNumberFormat="1" applyFont="1" applyFill="1" applyBorder="1" applyAlignment="1" applyProtection="1">
      <alignment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4" fontId="7" fillId="10" borderId="4" xfId="0" applyNumberFormat="1" applyFont="1" applyFill="1" applyBorder="1" applyAlignment="1" applyProtection="1">
      <alignment horizontal="right" wrapText="1"/>
    </xf>
    <xf numFmtId="0" fontId="24" fillId="6" borderId="4" xfId="0" applyNumberFormat="1" applyFont="1" applyFill="1" applyBorder="1" applyAlignment="1" applyProtection="1">
      <alignment horizontal="left" vertical="center" wrapText="1"/>
    </xf>
    <xf numFmtId="4" fontId="24" fillId="6" borderId="4" xfId="0" applyNumberFormat="1" applyFont="1" applyFill="1" applyBorder="1" applyAlignment="1">
      <alignment horizontal="right"/>
    </xf>
    <xf numFmtId="0" fontId="7" fillId="7" borderId="4" xfId="0" applyNumberFormat="1" applyFont="1" applyFill="1" applyBorder="1" applyAlignment="1" applyProtection="1">
      <alignment horizontal="left" vertical="center" wrapText="1"/>
    </xf>
    <xf numFmtId="4" fontId="7" fillId="7" borderId="4" xfId="0" applyNumberFormat="1" applyFont="1" applyFill="1" applyBorder="1" applyAlignment="1">
      <alignment horizontal="right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4" fontId="5" fillId="5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5" fillId="7" borderId="4" xfId="0" applyNumberFormat="1" applyFont="1" applyFill="1" applyBorder="1" applyAlignment="1" applyProtection="1">
      <alignment horizontal="left" vertical="center" wrapText="1"/>
    </xf>
    <xf numFmtId="4" fontId="5" fillId="7" borderId="4" xfId="0" applyNumberFormat="1" applyFont="1" applyFill="1" applyBorder="1" applyAlignment="1">
      <alignment horizontal="right"/>
    </xf>
    <xf numFmtId="0" fontId="12" fillId="0" borderId="0" xfId="0" applyFont="1"/>
    <xf numFmtId="0" fontId="26" fillId="3" borderId="3" xfId="0" applyNumberFormat="1" applyFont="1" applyFill="1" applyBorder="1" applyAlignment="1" applyProtection="1">
      <alignment horizontal="left" vertical="center" wrapText="1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0" fontId="28" fillId="2" borderId="3" xfId="0" applyNumberFormat="1" applyFont="1" applyFill="1" applyBorder="1" applyAlignment="1" applyProtection="1">
      <alignment horizontal="left" vertical="center" wrapText="1"/>
    </xf>
    <xf numFmtId="164" fontId="18" fillId="2" borderId="3" xfId="0" applyNumberFormat="1" applyFont="1" applyFill="1" applyBorder="1" applyAlignment="1">
      <alignment wrapText="1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/>
    </xf>
    <xf numFmtId="0" fontId="28" fillId="2" borderId="3" xfId="0" applyNumberFormat="1" applyFont="1" applyFill="1" applyBorder="1" applyAlignment="1" applyProtection="1">
      <alignment horizontal="left" vertical="center"/>
    </xf>
    <xf numFmtId="0" fontId="26" fillId="2" borderId="3" xfId="0" applyNumberFormat="1" applyFont="1" applyFill="1" applyBorder="1" applyAlignment="1" applyProtection="1">
      <alignment horizontal="left" vertical="center"/>
    </xf>
    <xf numFmtId="0" fontId="28" fillId="2" borderId="3" xfId="0" applyNumberFormat="1" applyFont="1" applyFill="1" applyBorder="1" applyAlignment="1" applyProtection="1">
      <alignment vertical="center" wrapText="1"/>
    </xf>
    <xf numFmtId="0" fontId="26" fillId="3" borderId="3" xfId="0" applyNumberFormat="1" applyFont="1" applyFill="1" applyBorder="1" applyAlignment="1" applyProtection="1">
      <alignment vertical="center" wrapText="1"/>
    </xf>
    <xf numFmtId="0" fontId="26" fillId="8" borderId="3" xfId="0" applyFont="1" applyFill="1" applyBorder="1"/>
    <xf numFmtId="0" fontId="27" fillId="8" borderId="3" xfId="0" applyNumberFormat="1" applyFont="1" applyFill="1" applyBorder="1" applyAlignment="1" applyProtection="1">
      <alignment vertical="center" wrapText="1"/>
    </xf>
    <xf numFmtId="0" fontId="20" fillId="0" borderId="0" xfId="0" applyFont="1"/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28" fillId="2" borderId="3" xfId="0" quotePrefix="1" applyFont="1" applyFill="1" applyBorder="1" applyAlignment="1">
      <alignment horizontal="left"/>
    </xf>
    <xf numFmtId="0" fontId="28" fillId="2" borderId="3" xfId="0" quotePrefix="1" applyFont="1" applyFill="1" applyBorder="1" applyAlignment="1">
      <alignment horizontal="left" wrapText="1"/>
    </xf>
    <xf numFmtId="0" fontId="28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/>
    </xf>
    <xf numFmtId="0" fontId="26" fillId="2" borderId="3" xfId="0" applyNumberFormat="1" applyFont="1" applyFill="1" applyBorder="1" applyAlignment="1" applyProtection="1">
      <alignment vertical="center" wrapText="1"/>
    </xf>
    <xf numFmtId="0" fontId="27" fillId="2" borderId="3" xfId="0" applyNumberFormat="1" applyFont="1" applyFill="1" applyBorder="1" applyAlignment="1" applyProtection="1">
      <alignment vertical="center" wrapText="1"/>
    </xf>
    <xf numFmtId="0" fontId="26" fillId="3" borderId="3" xfId="0" applyFont="1" applyFill="1" applyBorder="1" applyAlignment="1">
      <alignment horizontal="left" vertical="center"/>
    </xf>
    <xf numFmtId="0" fontId="26" fillId="3" borderId="3" xfId="0" applyNumberFormat="1" applyFont="1" applyFill="1" applyBorder="1" applyAlignment="1" applyProtection="1">
      <alignment horizontal="left" vertical="center"/>
    </xf>
    <xf numFmtId="0" fontId="30" fillId="4" borderId="3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4" fontId="18" fillId="2" borderId="4" xfId="0" applyNumberFormat="1" applyFont="1" applyFill="1" applyBorder="1" applyAlignment="1">
      <alignment horizontal="right"/>
    </xf>
    <xf numFmtId="4" fontId="24" fillId="6" borderId="2" xfId="0" applyNumberFormat="1" applyFont="1" applyFill="1" applyBorder="1" applyAlignment="1">
      <alignment horizontal="right"/>
    </xf>
    <xf numFmtId="4" fontId="7" fillId="7" borderId="2" xfId="0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 applyProtection="1">
      <alignment horizontal="right" wrapText="1"/>
    </xf>
    <xf numFmtId="4" fontId="5" fillId="7" borderId="2" xfId="0" applyNumberFormat="1" applyFont="1" applyFill="1" applyBorder="1" applyAlignment="1">
      <alignment horizontal="right"/>
    </xf>
    <xf numFmtId="0" fontId="1" fillId="0" borderId="0" xfId="0" applyFont="1" applyBorder="1"/>
    <xf numFmtId="0" fontId="23" fillId="0" borderId="0" xfId="0" applyFont="1" applyBorder="1"/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Border="1"/>
    <xf numFmtId="0" fontId="31" fillId="4" borderId="3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32" fillId="4" borderId="3" xfId="0" applyFont="1" applyFill="1" applyBorder="1" applyAlignment="1" applyProtection="1">
      <alignment horizontal="center" vertical="center"/>
      <protection hidden="1"/>
    </xf>
    <xf numFmtId="4" fontId="31" fillId="10" borderId="3" xfId="0" applyNumberFormat="1" applyFont="1" applyFill="1" applyBorder="1"/>
    <xf numFmtId="4" fontId="34" fillId="6" borderId="3" xfId="0" applyNumberFormat="1" applyFont="1" applyFill="1" applyBorder="1"/>
    <xf numFmtId="4" fontId="31" fillId="7" borderId="3" xfId="0" applyNumberFormat="1" applyFont="1" applyFill="1" applyBorder="1"/>
    <xf numFmtId="4" fontId="31" fillId="5" borderId="3" xfId="0" applyNumberFormat="1" applyFont="1" applyFill="1" applyBorder="1"/>
    <xf numFmtId="4" fontId="31" fillId="0" borderId="3" xfId="0" applyNumberFormat="1" applyFont="1" applyBorder="1"/>
    <xf numFmtId="4" fontId="31" fillId="6" borderId="3" xfId="0" applyNumberFormat="1" applyFont="1" applyFill="1" applyBorder="1"/>
    <xf numFmtId="4" fontId="31" fillId="0" borderId="3" xfId="0" applyNumberFormat="1" applyFont="1" applyBorder="1" applyAlignment="1">
      <alignment horizontal="right"/>
    </xf>
    <xf numFmtId="4" fontId="31" fillId="7" borderId="3" xfId="0" applyNumberFormat="1" applyFont="1" applyFill="1" applyBorder="1" applyAlignment="1">
      <alignment horizontal="right"/>
    </xf>
    <xf numFmtId="4" fontId="31" fillId="5" borderId="3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0" fontId="0" fillId="0" borderId="3" xfId="0" applyBorder="1"/>
    <xf numFmtId="4" fontId="1" fillId="8" borderId="3" xfId="0" applyNumberFormat="1" applyFont="1" applyFill="1" applyBorder="1"/>
    <xf numFmtId="4" fontId="35" fillId="0" borderId="3" xfId="0" applyNumberFormat="1" applyFont="1" applyBorder="1"/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3" xfId="0" applyFont="1" applyFill="1" applyBorder="1" applyAlignment="1" applyProtection="1">
      <alignment horizontal="center" vertical="center"/>
      <protection hidden="1"/>
    </xf>
    <xf numFmtId="0" fontId="36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38" fillId="4" borderId="4" xfId="0" applyNumberFormat="1" applyFont="1" applyFill="1" applyBorder="1" applyAlignment="1" applyProtection="1">
      <alignment horizontal="center" vertical="center" wrapText="1"/>
    </xf>
    <xf numFmtId="0" fontId="36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protection hidden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4" fontId="40" fillId="0" borderId="3" xfId="0" applyNumberFormat="1" applyFont="1" applyBorder="1" applyAlignment="1">
      <alignment horizontal="right"/>
    </xf>
    <xf numFmtId="0" fontId="9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2" fontId="0" fillId="0" borderId="3" xfId="0" applyNumberFormat="1" applyBorder="1"/>
    <xf numFmtId="4" fontId="19" fillId="0" borderId="3" xfId="0" applyNumberFormat="1" applyFont="1" applyFill="1" applyBorder="1" applyAlignment="1">
      <alignment horizontal="right"/>
    </xf>
    <xf numFmtId="2" fontId="41" fillId="4" borderId="3" xfId="0" applyNumberFormat="1" applyFont="1" applyFill="1" applyBorder="1"/>
    <xf numFmtId="2" fontId="41" fillId="3" borderId="3" xfId="0" applyNumberFormat="1" applyFont="1" applyFill="1" applyBorder="1"/>
    <xf numFmtId="2" fontId="41" fillId="11" borderId="3" xfId="0" applyNumberFormat="1" applyFont="1" applyFill="1" applyBorder="1"/>
    <xf numFmtId="0" fontId="10" fillId="3" borderId="3" xfId="0" applyNumberFormat="1" applyFont="1" applyFill="1" applyBorder="1" applyAlignment="1" applyProtection="1">
      <alignment vertical="center" wrapText="1"/>
    </xf>
    <xf numFmtId="0" fontId="1" fillId="3" borderId="3" xfId="0" applyFont="1" applyFill="1" applyBorder="1"/>
    <xf numFmtId="0" fontId="1" fillId="11" borderId="3" xfId="0" applyFont="1" applyFill="1" applyBorder="1"/>
    <xf numFmtId="0" fontId="30" fillId="4" borderId="4" xfId="0" applyNumberFormat="1" applyFont="1" applyFill="1" applyBorder="1" applyAlignment="1" applyProtection="1">
      <alignment horizontal="center" vertical="center" wrapText="1"/>
    </xf>
    <xf numFmtId="164" fontId="18" fillId="2" borderId="1" xfId="0" applyNumberFormat="1" applyFont="1" applyFill="1" applyBorder="1" applyAlignment="1">
      <alignment wrapText="1"/>
    </xf>
    <xf numFmtId="0" fontId="42" fillId="0" borderId="3" xfId="0" applyNumberFormat="1" applyFont="1" applyFill="1" applyBorder="1" applyAlignment="1" applyProtection="1">
      <alignment horizontal="center" vertical="center" wrapText="1"/>
    </xf>
    <xf numFmtId="0" fontId="42" fillId="0" borderId="4" xfId="0" applyNumberFormat="1" applyFont="1" applyFill="1" applyBorder="1" applyAlignment="1" applyProtection="1">
      <alignment horizontal="center" vertical="center" wrapText="1"/>
    </xf>
    <xf numFmtId="0" fontId="42" fillId="0" borderId="2" xfId="0" applyNumberFormat="1" applyFont="1" applyFill="1" applyBorder="1" applyAlignment="1" applyProtection="1">
      <alignment horizontal="center" vertical="center" wrapText="1"/>
    </xf>
    <xf numFmtId="0" fontId="43" fillId="0" borderId="3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44" fillId="0" borderId="3" xfId="0" applyFont="1" applyBorder="1"/>
    <xf numFmtId="0" fontId="45" fillId="0" borderId="3" xfId="0" applyNumberFormat="1" applyFont="1" applyFill="1" applyBorder="1" applyAlignment="1" applyProtection="1">
      <alignment horizontal="center" vertical="center" wrapText="1"/>
    </xf>
    <xf numFmtId="0" fontId="45" fillId="0" borderId="4" xfId="0" applyNumberFormat="1" applyFont="1" applyFill="1" applyBorder="1" applyAlignment="1" applyProtection="1">
      <alignment horizontal="center" vertical="center" wrapText="1"/>
    </xf>
    <xf numFmtId="0" fontId="4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3" fillId="0" borderId="3" xfId="0" applyFont="1" applyFill="1" applyBorder="1" applyAlignment="1" applyProtection="1">
      <alignment horizontal="center" vertical="center"/>
      <protection hidden="1"/>
    </xf>
    <xf numFmtId="4" fontId="39" fillId="9" borderId="3" xfId="0" applyNumberFormat="1" applyFont="1" applyFill="1" applyBorder="1"/>
    <xf numFmtId="4" fontId="22" fillId="9" borderId="4" xfId="0" applyNumberFormat="1" applyFont="1" applyFill="1" applyBorder="1" applyAlignment="1"/>
    <xf numFmtId="4" fontId="6" fillId="8" borderId="4" xfId="0" applyNumberFormat="1" applyFont="1" applyFill="1" applyBorder="1" applyAlignment="1"/>
    <xf numFmtId="4" fontId="6" fillId="2" borderId="4" xfId="0" applyNumberFormat="1" applyFont="1" applyFill="1" applyBorder="1" applyAlignment="1"/>
    <xf numFmtId="4" fontId="9" fillId="2" borderId="4" xfId="0" applyNumberFormat="1" applyFont="1" applyFill="1" applyBorder="1" applyAlignment="1">
      <alignment vertical="center"/>
    </xf>
    <xf numFmtId="2" fontId="22" fillId="9" borderId="4" xfId="0" applyNumberFormat="1" applyFont="1" applyFill="1" applyBorder="1" applyAlignment="1">
      <alignment horizontal="right"/>
    </xf>
    <xf numFmtId="2" fontId="10" fillId="4" borderId="4" xfId="0" applyNumberFormat="1" applyFont="1" applyFill="1" applyBorder="1" applyAlignment="1">
      <alignment horizontal="right"/>
    </xf>
    <xf numFmtId="164" fontId="27" fillId="3" borderId="4" xfId="0" applyNumberFormat="1" applyFont="1" applyFill="1" applyBorder="1" applyAlignment="1" applyProtection="1">
      <alignment wrapText="1"/>
    </xf>
    <xf numFmtId="164" fontId="26" fillId="2" borderId="4" xfId="0" applyNumberFormat="1" applyFont="1" applyFill="1" applyBorder="1" applyAlignment="1" applyProtection="1">
      <alignment wrapText="1"/>
    </xf>
    <xf numFmtId="164" fontId="26" fillId="2" borderId="4" xfId="0" quotePrefix="1" applyNumberFormat="1" applyFont="1" applyFill="1" applyBorder="1" applyAlignment="1">
      <alignment wrapText="1"/>
    </xf>
    <xf numFmtId="4" fontId="26" fillId="8" borderId="3" xfId="0" applyNumberFormat="1" applyFont="1" applyFill="1" applyBorder="1" applyAlignment="1">
      <alignment wrapText="1"/>
    </xf>
    <xf numFmtId="4" fontId="27" fillId="3" borderId="4" xfId="0" applyNumberFormat="1" applyFont="1" applyFill="1" applyBorder="1" applyAlignment="1" applyProtection="1">
      <alignment wrapText="1"/>
    </xf>
    <xf numFmtId="4" fontId="26" fillId="2" borderId="4" xfId="0" applyNumberFormat="1" applyFont="1" applyFill="1" applyBorder="1" applyAlignment="1" applyProtection="1">
      <alignment wrapText="1"/>
    </xf>
    <xf numFmtId="4" fontId="26" fillId="2" borderId="4" xfId="0" quotePrefix="1" applyNumberFormat="1" applyFont="1" applyFill="1" applyBorder="1" applyAlignment="1">
      <alignment wrapText="1"/>
    </xf>
    <xf numFmtId="4" fontId="28" fillId="2" borderId="3" xfId="0" applyNumberFormat="1" applyFont="1" applyFill="1" applyBorder="1" applyAlignment="1" applyProtection="1">
      <alignment wrapText="1"/>
    </xf>
    <xf numFmtId="164" fontId="27" fillId="3" borderId="2" xfId="0" applyNumberFormat="1" applyFont="1" applyFill="1" applyBorder="1" applyAlignment="1" applyProtection="1">
      <alignment wrapText="1"/>
    </xf>
    <xf numFmtId="164" fontId="26" fillId="2" borderId="2" xfId="0" applyNumberFormat="1" applyFont="1" applyFill="1" applyBorder="1" applyAlignment="1" applyProtection="1">
      <alignment wrapText="1"/>
    </xf>
    <xf numFmtId="4" fontId="28" fillId="2" borderId="4" xfId="0" applyNumberFormat="1" applyFont="1" applyFill="1" applyBorder="1" applyAlignment="1" applyProtection="1">
      <alignment wrapText="1"/>
    </xf>
    <xf numFmtId="164" fontId="28" fillId="2" borderId="4" xfId="0" applyNumberFormat="1" applyFont="1" applyFill="1" applyBorder="1" applyAlignment="1" applyProtection="1">
      <alignment wrapText="1"/>
    </xf>
    <xf numFmtId="164" fontId="28" fillId="2" borderId="2" xfId="0" applyNumberFormat="1" applyFont="1" applyFill="1" applyBorder="1" applyAlignment="1" applyProtection="1">
      <alignment wrapText="1"/>
    </xf>
    <xf numFmtId="164" fontId="26" fillId="2" borderId="2" xfId="0" quotePrefix="1" applyNumberFormat="1" applyFont="1" applyFill="1" applyBorder="1" applyAlignment="1">
      <alignment wrapText="1"/>
    </xf>
    <xf numFmtId="164" fontId="28" fillId="2" borderId="4" xfId="0" quotePrefix="1" applyNumberFormat="1" applyFont="1" applyFill="1" applyBorder="1" applyAlignment="1">
      <alignment wrapText="1"/>
    </xf>
    <xf numFmtId="164" fontId="28" fillId="2" borderId="2" xfId="0" quotePrefix="1" applyNumberFormat="1" applyFont="1" applyFill="1" applyBorder="1" applyAlignment="1">
      <alignment wrapText="1"/>
    </xf>
    <xf numFmtId="4" fontId="28" fillId="2" borderId="3" xfId="0" quotePrefix="1" applyNumberFormat="1" applyFont="1" applyFill="1" applyBorder="1" applyAlignment="1"/>
    <xf numFmtId="164" fontId="18" fillId="2" borderId="4" xfId="0" applyNumberFormat="1" applyFont="1" applyFill="1" applyBorder="1" applyAlignment="1">
      <alignment wrapText="1"/>
    </xf>
    <xf numFmtId="164" fontId="18" fillId="2" borderId="2" xfId="0" applyNumberFormat="1" applyFont="1" applyFill="1" applyBorder="1" applyAlignment="1">
      <alignment wrapText="1"/>
    </xf>
    <xf numFmtId="4" fontId="26" fillId="8" borderId="1" xfId="0" applyNumberFormat="1" applyFont="1" applyFill="1" applyBorder="1" applyAlignment="1">
      <alignment wrapText="1"/>
    </xf>
    <xf numFmtId="4" fontId="17" fillId="3" borderId="4" xfId="0" applyNumberFormat="1" applyFont="1" applyFill="1" applyBorder="1" applyAlignment="1"/>
    <xf numFmtId="4" fontId="17" fillId="3" borderId="2" xfId="0" applyNumberFormat="1" applyFont="1" applyFill="1" applyBorder="1" applyAlignment="1"/>
    <xf numFmtId="4" fontId="27" fillId="2" borderId="4" xfId="0" applyNumberFormat="1" applyFont="1" applyFill="1" applyBorder="1" applyAlignment="1" applyProtection="1">
      <alignment wrapText="1"/>
    </xf>
    <xf numFmtId="4" fontId="27" fillId="2" borderId="2" xfId="0" applyNumberFormat="1" applyFont="1" applyFill="1" applyBorder="1" applyAlignment="1" applyProtection="1">
      <alignment wrapText="1"/>
    </xf>
    <xf numFmtId="4" fontId="0" fillId="0" borderId="3" xfId="0" applyNumberFormat="1" applyBorder="1" applyAlignment="1"/>
    <xf numFmtId="4" fontId="26" fillId="2" borderId="2" xfId="0" applyNumberFormat="1" applyFont="1" applyFill="1" applyBorder="1" applyAlignment="1" applyProtection="1">
      <alignment wrapText="1"/>
    </xf>
    <xf numFmtId="4" fontId="18" fillId="2" borderId="3" xfId="0" applyNumberFormat="1" applyFont="1" applyFill="1" applyBorder="1" applyAlignment="1"/>
    <xf numFmtId="4" fontId="18" fillId="2" borderId="1" xfId="0" applyNumberFormat="1" applyFont="1" applyFill="1" applyBorder="1" applyAlignment="1"/>
    <xf numFmtId="4" fontId="27" fillId="2" borderId="4" xfId="0" quotePrefix="1" applyNumberFormat="1" applyFont="1" applyFill="1" applyBorder="1" applyAlignment="1">
      <alignment wrapText="1"/>
    </xf>
    <xf numFmtId="4" fontId="27" fillId="2" borderId="2" xfId="0" quotePrefix="1" applyNumberFormat="1" applyFont="1" applyFill="1" applyBorder="1" applyAlignment="1">
      <alignment wrapText="1"/>
    </xf>
    <xf numFmtId="4" fontId="26" fillId="2" borderId="2" xfId="0" quotePrefix="1" applyNumberFormat="1" applyFont="1" applyFill="1" applyBorder="1" applyAlignment="1">
      <alignment wrapText="1"/>
    </xf>
    <xf numFmtId="4" fontId="28" fillId="2" borderId="3" xfId="0" quotePrefix="1" applyNumberFormat="1" applyFont="1" applyFill="1" applyBorder="1" applyAlignment="1">
      <alignment wrapText="1"/>
    </xf>
    <xf numFmtId="4" fontId="28" fillId="2" borderId="4" xfId="0" quotePrefix="1" applyNumberFormat="1" applyFont="1" applyFill="1" applyBorder="1" applyAlignment="1">
      <alignment wrapText="1"/>
    </xf>
    <xf numFmtId="4" fontId="28" fillId="2" borderId="2" xfId="0" quotePrefix="1" applyNumberFormat="1" applyFont="1" applyFill="1" applyBorder="1" applyAlignment="1">
      <alignment wrapText="1"/>
    </xf>
    <xf numFmtId="4" fontId="20" fillId="0" borderId="3" xfId="0" applyNumberFormat="1" applyFont="1" applyBorder="1" applyAlignment="1"/>
    <xf numFmtId="4" fontId="20" fillId="0" borderId="1" xfId="0" applyNumberFormat="1" applyFont="1" applyBorder="1" applyAlignment="1"/>
    <xf numFmtId="4" fontId="26" fillId="3" borderId="4" xfId="0" applyNumberFormat="1" applyFont="1" applyFill="1" applyBorder="1" applyAlignment="1" applyProtection="1">
      <alignment wrapText="1"/>
    </xf>
    <xf numFmtId="4" fontId="26" fillId="3" borderId="2" xfId="0" applyNumberFormat="1" applyFont="1" applyFill="1" applyBorder="1" applyAlignment="1" applyProtection="1">
      <alignment wrapText="1"/>
    </xf>
    <xf numFmtId="4" fontId="0" fillId="0" borderId="3" xfId="0" applyNumberFormat="1" applyBorder="1" applyAlignment="1">
      <alignment horizontal="right"/>
    </xf>
    <xf numFmtId="4" fontId="28" fillId="2" borderId="2" xfId="0" applyNumberFormat="1" applyFont="1" applyFill="1" applyBorder="1" applyAlignment="1" applyProtection="1">
      <alignment wrapText="1"/>
    </xf>
    <xf numFmtId="4" fontId="1" fillId="3" borderId="3" xfId="0" applyNumberFormat="1" applyFont="1" applyFill="1" applyBorder="1"/>
    <xf numFmtId="4" fontId="1" fillId="11" borderId="3" xfId="0" applyNumberFormat="1" applyFont="1" applyFill="1" applyBorder="1"/>
    <xf numFmtId="4" fontId="9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/>
    <xf numFmtId="4" fontId="9" fillId="0" borderId="3" xfId="0" applyNumberFormat="1" applyFont="1" applyFill="1" applyBorder="1" applyAlignment="1" applyProtection="1">
      <alignment vertical="center" wrapText="1"/>
    </xf>
    <xf numFmtId="0" fontId="4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0" fontId="12" fillId="0" borderId="0" xfId="0" applyFont="1" applyAlignment="1" applyProtection="1">
      <alignment wrapText="1"/>
      <protection hidden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top" wrapText="1"/>
    </xf>
    <xf numFmtId="0" fontId="47" fillId="2" borderId="3" xfId="0" applyFont="1" applyFill="1" applyBorder="1" applyAlignment="1">
      <alignment vertical="center" wrapText="1"/>
    </xf>
    <xf numFmtId="4" fontId="46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48" fillId="2" borderId="3" xfId="0" applyNumberFormat="1" applyFont="1" applyFill="1" applyBorder="1" applyAlignment="1">
      <alignment horizontal="right"/>
    </xf>
    <xf numFmtId="4" fontId="49" fillId="0" borderId="3" xfId="0" applyNumberFormat="1" applyFont="1" applyBorder="1"/>
    <xf numFmtId="4" fontId="50" fillId="0" borderId="3" xfId="0" applyNumberFormat="1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0" fillId="0" borderId="0" xfId="0" applyFill="1"/>
    <xf numFmtId="4" fontId="19" fillId="2" borderId="3" xfId="0" applyNumberFormat="1" applyFont="1" applyFill="1" applyBorder="1" applyAlignment="1">
      <alignment horizontal="right"/>
    </xf>
    <xf numFmtId="4" fontId="19" fillId="0" borderId="3" xfId="0" applyNumberFormat="1" applyFont="1" applyFill="1" applyBorder="1" applyAlignment="1">
      <alignment horizontal="right" wrapText="1"/>
    </xf>
    <xf numFmtId="0" fontId="52" fillId="2" borderId="3" xfId="0" quotePrefix="1" applyFont="1" applyFill="1" applyBorder="1" applyAlignment="1">
      <alignment horizontal="left" vertical="center" wrapText="1" indent="1"/>
    </xf>
    <xf numFmtId="0" fontId="47" fillId="2" borderId="3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left" vertical="center" wrapText="1" indent="1"/>
    </xf>
    <xf numFmtId="0" fontId="52" fillId="2" borderId="3" xfId="0" applyFont="1" applyFill="1" applyBorder="1" applyAlignment="1">
      <alignment vertical="center" wrapText="1"/>
    </xf>
    <xf numFmtId="0" fontId="1" fillId="0" borderId="3" xfId="0" applyFont="1" applyBorder="1"/>
    <xf numFmtId="0" fontId="53" fillId="0" borderId="3" xfId="0" applyFont="1" applyFill="1" applyBorder="1" applyAlignment="1">
      <alignment horizontal="left" vertical="center" wrapText="1"/>
    </xf>
    <xf numFmtId="0" fontId="54" fillId="2" borderId="3" xfId="0" quotePrefix="1" applyFont="1" applyFill="1" applyBorder="1" applyAlignment="1">
      <alignment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2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4" fontId="48" fillId="0" borderId="3" xfId="0" applyNumberFormat="1" applyFont="1" applyFill="1" applyBorder="1" applyAlignment="1">
      <alignment horizontal="right"/>
    </xf>
    <xf numFmtId="4" fontId="48" fillId="0" borderId="3" xfId="0" applyNumberFormat="1" applyFont="1" applyFill="1" applyBorder="1" applyAlignment="1">
      <alignment horizontal="right" wrapText="1"/>
    </xf>
    <xf numFmtId="4" fontId="49" fillId="0" borderId="3" xfId="0" applyNumberFormat="1" applyFont="1" applyFill="1" applyBorder="1"/>
    <xf numFmtId="4" fontId="50" fillId="0" borderId="3" xfId="0" applyNumberFormat="1" applyFont="1" applyFill="1" applyBorder="1" applyAlignment="1">
      <alignment vertical="top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0" fontId="24" fillId="6" borderId="4" xfId="0" applyNumberFormat="1" applyFont="1" applyFill="1" applyBorder="1" applyAlignment="1" applyProtection="1">
      <alignment horizontal="left" vertical="center" wrapText="1"/>
    </xf>
    <xf numFmtId="0" fontId="7" fillId="7" borderId="4" xfId="0" applyNumberFormat="1" applyFont="1" applyFill="1" applyBorder="1" applyAlignment="1" applyProtection="1">
      <alignment horizontal="left" vertical="center" wrapText="1"/>
    </xf>
    <xf numFmtId="2" fontId="0" fillId="0" borderId="3" xfId="0" applyNumberFormat="1" applyBorder="1" applyAlignment="1">
      <alignment horizontal="right"/>
    </xf>
    <xf numFmtId="0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3" fillId="4" borderId="3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 wrapText="1"/>
    </xf>
    <xf numFmtId="4" fontId="1" fillId="4" borderId="3" xfId="0" applyNumberFormat="1" applyFont="1" applyFill="1" applyBorder="1"/>
    <xf numFmtId="0" fontId="0" fillId="0" borderId="3" xfId="0" applyFont="1" applyBorder="1"/>
    <xf numFmtId="4" fontId="0" fillId="0" borderId="3" xfId="0" applyNumberFormat="1" applyFont="1" applyBorder="1"/>
    <xf numFmtId="0" fontId="1" fillId="4" borderId="3" xfId="0" applyFont="1" applyFill="1" applyBorder="1"/>
    <xf numFmtId="4" fontId="41" fillId="4" borderId="3" xfId="0" applyNumberFormat="1" applyFont="1" applyFill="1" applyBorder="1"/>
    <xf numFmtId="4" fontId="41" fillId="0" borderId="3" xfId="0" applyNumberFormat="1" applyFont="1" applyBorder="1"/>
    <xf numFmtId="4" fontId="40" fillId="0" borderId="3" xfId="0" applyNumberFormat="1" applyFont="1" applyBorder="1"/>
    <xf numFmtId="4" fontId="7" fillId="7" borderId="4" xfId="0" applyNumberFormat="1" applyFont="1" applyFill="1" applyBorder="1" applyAlignment="1" applyProtection="1">
      <alignment horizontal="right" wrapText="1"/>
    </xf>
    <xf numFmtId="4" fontId="24" fillId="6" borderId="4" xfId="0" applyNumberFormat="1" applyFont="1" applyFill="1" applyBorder="1" applyAlignment="1" applyProtection="1">
      <alignment horizontal="right" wrapText="1"/>
    </xf>
    <xf numFmtId="4" fontId="7" fillId="5" borderId="4" xfId="0" applyNumberFormat="1" applyFont="1" applyFill="1" applyBorder="1" applyAlignment="1" applyProtection="1">
      <alignment horizontal="right" wrapText="1"/>
    </xf>
    <xf numFmtId="4" fontId="7" fillId="5" borderId="2" xfId="0" applyNumberFormat="1" applyFont="1" applyFill="1" applyBorder="1" applyAlignment="1" applyProtection="1">
      <alignment horizontal="right" wrapText="1"/>
    </xf>
    <xf numFmtId="2" fontId="41" fillId="0" borderId="3" xfId="0" applyNumberFormat="1" applyFont="1" applyBorder="1"/>
    <xf numFmtId="2" fontId="41" fillId="0" borderId="3" xfId="0" applyNumberFormat="1" applyFont="1" applyBorder="1" applyAlignment="1">
      <alignment horizontal="right"/>
    </xf>
    <xf numFmtId="2" fontId="41" fillId="8" borderId="3" xfId="0" applyNumberFormat="1" applyFont="1" applyFill="1" applyBorder="1"/>
    <xf numFmtId="4" fontId="41" fillId="0" borderId="3" xfId="0" applyNumberFormat="1" applyFont="1" applyBorder="1" applyAlignment="1"/>
    <xf numFmtId="4" fontId="41" fillId="3" borderId="3" xfId="0" applyNumberFormat="1" applyFont="1" applyFill="1" applyBorder="1" applyAlignment="1"/>
    <xf numFmtId="4" fontId="41" fillId="0" borderId="3" xfId="0" applyNumberFormat="1" applyFont="1" applyBorder="1" applyAlignment="1">
      <alignment horizontal="right"/>
    </xf>
    <xf numFmtId="4" fontId="35" fillId="0" borderId="3" xfId="0" applyNumberFormat="1" applyFont="1" applyBorder="1" applyAlignment="1"/>
    <xf numFmtId="4" fontId="41" fillId="8" borderId="3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0" fontId="42" fillId="0" borderId="2" xfId="0" applyNumberFormat="1" applyFont="1" applyFill="1" applyBorder="1" applyAlignment="1" applyProtection="1">
      <alignment horizontal="center" vertical="center" wrapText="1"/>
    </xf>
    <xf numFmtId="0" fontId="42" fillId="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24" fillId="6" borderId="1" xfId="0" applyNumberFormat="1" applyFont="1" applyFill="1" applyBorder="1" applyAlignment="1" applyProtection="1">
      <alignment horizontal="left" vertical="center" wrapText="1"/>
    </xf>
    <xf numFmtId="0" fontId="24" fillId="6" borderId="2" xfId="0" applyNumberFormat="1" applyFont="1" applyFill="1" applyBorder="1" applyAlignment="1" applyProtection="1">
      <alignment horizontal="left" vertical="center" wrapText="1"/>
    </xf>
    <xf numFmtId="0" fontId="24" fillId="6" borderId="4" xfId="0" applyNumberFormat="1" applyFont="1" applyFill="1" applyBorder="1" applyAlignment="1" applyProtection="1">
      <alignment horizontal="left" vertical="center" wrapText="1"/>
    </xf>
    <xf numFmtId="0" fontId="7" fillId="7" borderId="1" xfId="0" applyNumberFormat="1" applyFont="1" applyFill="1" applyBorder="1" applyAlignment="1" applyProtection="1">
      <alignment horizontal="left" vertical="center" wrapText="1"/>
    </xf>
    <xf numFmtId="0" fontId="7" fillId="7" borderId="2" xfId="0" applyNumberFormat="1" applyFont="1" applyFill="1" applyBorder="1" applyAlignment="1" applyProtection="1">
      <alignment horizontal="left" vertical="center" wrapText="1"/>
    </xf>
    <xf numFmtId="0" fontId="7" fillId="7" borderId="4" xfId="0" applyNumberFormat="1" applyFont="1" applyFill="1" applyBorder="1" applyAlignment="1" applyProtection="1">
      <alignment horizontal="left" vertical="center" wrapText="1"/>
    </xf>
    <xf numFmtId="0" fontId="25" fillId="5" borderId="1" xfId="0" applyNumberFormat="1" applyFont="1" applyFill="1" applyBorder="1" applyAlignment="1" applyProtection="1">
      <alignment horizontal="left" vertical="center" wrapText="1"/>
    </xf>
    <xf numFmtId="0" fontId="25" fillId="5" borderId="2" xfId="0" applyNumberFormat="1" applyFont="1" applyFill="1" applyBorder="1" applyAlignment="1" applyProtection="1">
      <alignment horizontal="left" vertical="center" wrapText="1"/>
    </xf>
    <xf numFmtId="0" fontId="25" fillId="5" borderId="4" xfId="0" applyNumberFormat="1" applyFont="1" applyFill="1" applyBorder="1" applyAlignment="1" applyProtection="1">
      <alignment horizontal="left" vertical="center" wrapText="1"/>
    </xf>
    <xf numFmtId="0" fontId="51" fillId="0" borderId="0" xfId="0" applyFont="1" applyAlignment="1">
      <alignment horizontal="center"/>
    </xf>
    <xf numFmtId="0" fontId="37" fillId="4" borderId="1" xfId="0" applyFont="1" applyFill="1" applyBorder="1" applyAlignment="1" applyProtection="1">
      <alignment horizontal="center" vertical="center" wrapText="1"/>
      <protection hidden="1"/>
    </xf>
    <xf numFmtId="0" fontId="37" fillId="4" borderId="2" xfId="0" applyFont="1" applyFill="1" applyBorder="1" applyAlignment="1" applyProtection="1">
      <alignment horizontal="center" vertical="center" wrapText="1"/>
      <protection hidden="1"/>
    </xf>
    <xf numFmtId="0" fontId="37" fillId="4" borderId="4" xfId="0" applyFont="1" applyFill="1" applyBorder="1" applyAlignment="1" applyProtection="1">
      <alignment horizontal="center" vertical="center" wrapText="1"/>
      <protection hidden="1"/>
    </xf>
    <xf numFmtId="0" fontId="5" fillId="7" borderId="1" xfId="0" applyNumberFormat="1" applyFont="1" applyFill="1" applyBorder="1" applyAlignment="1" applyProtection="1">
      <alignment horizontal="left" vertical="center" wrapText="1"/>
    </xf>
    <xf numFmtId="0" fontId="5" fillId="7" borderId="2" xfId="0" applyNumberFormat="1" applyFont="1" applyFill="1" applyBorder="1" applyAlignment="1" applyProtection="1">
      <alignment horizontal="left" vertical="center" wrapText="1"/>
    </xf>
    <xf numFmtId="0" fontId="5" fillId="7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 indent="1"/>
    </xf>
    <xf numFmtId="0" fontId="17" fillId="2" borderId="2" xfId="0" applyNumberFormat="1" applyFont="1" applyFill="1" applyBorder="1" applyAlignment="1" applyProtection="1">
      <alignment horizontal="left" vertical="center" wrapText="1" indent="1"/>
    </xf>
    <xf numFmtId="0" fontId="17" fillId="2" borderId="4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2" xfId="0" applyNumberFormat="1" applyFont="1" applyFill="1" applyBorder="1" applyAlignment="1" applyProtection="1">
      <alignment horizontal="center" vertical="center" wrapText="1"/>
    </xf>
    <xf numFmtId="0" fontId="7" fillId="10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view="pageLayout" zoomScaleNormal="100" workbookViewId="0">
      <selection activeCell="J30" sqref="J30"/>
    </sheetView>
  </sheetViews>
  <sheetFormatPr defaultRowHeight="14.4" x14ac:dyDescent="0.3"/>
  <cols>
    <col min="5" max="5" width="20.21875" customWidth="1"/>
    <col min="6" max="6" width="15.109375" customWidth="1"/>
    <col min="7" max="7" width="13.5546875" customWidth="1"/>
    <col min="8" max="8" width="13.88671875" customWidth="1"/>
    <col min="9" max="9" width="13" customWidth="1"/>
  </cols>
  <sheetData>
    <row r="1" spans="1:11" ht="42" customHeight="1" x14ac:dyDescent="0.3">
      <c r="A1" s="308" t="s">
        <v>245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8" customHeight="1" x14ac:dyDescent="0.3">
      <c r="A2" s="5"/>
      <c r="B2" s="5"/>
      <c r="C2" s="5"/>
      <c r="D2" s="5"/>
      <c r="E2" s="5"/>
      <c r="F2" s="21"/>
      <c r="G2" s="5"/>
      <c r="H2" s="5"/>
      <c r="I2" s="5"/>
    </row>
    <row r="3" spans="1:11" ht="15.6" x14ac:dyDescent="0.3">
      <c r="A3" s="315" t="s">
        <v>24</v>
      </c>
      <c r="B3" s="315"/>
      <c r="C3" s="315"/>
      <c r="D3" s="315"/>
      <c r="E3" s="315"/>
      <c r="F3" s="315"/>
      <c r="G3" s="315"/>
      <c r="H3" s="316"/>
      <c r="I3" s="316"/>
    </row>
    <row r="4" spans="1:11" ht="15.6" x14ac:dyDescent="0.3">
      <c r="A4" s="230"/>
      <c r="B4" s="230"/>
      <c r="C4" s="230"/>
      <c r="D4" s="230"/>
      <c r="E4" s="230"/>
      <c r="F4" s="230"/>
      <c r="G4" s="230"/>
      <c r="H4" s="232"/>
      <c r="I4" s="232"/>
    </row>
    <row r="5" spans="1:11" ht="15.6" customHeight="1" x14ac:dyDescent="0.3">
      <c r="A5" s="308" t="s">
        <v>226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</row>
    <row r="6" spans="1:11" ht="17.399999999999999" x14ac:dyDescent="0.3">
      <c r="A6" s="5"/>
      <c r="B6" s="5"/>
      <c r="C6" s="5"/>
      <c r="D6" s="5"/>
      <c r="E6" s="5"/>
      <c r="F6" s="21"/>
      <c r="G6" s="5"/>
      <c r="H6" s="6"/>
      <c r="I6" s="6"/>
    </row>
    <row r="7" spans="1:11" ht="18" customHeight="1" x14ac:dyDescent="0.3">
      <c r="A7" s="300" t="s">
        <v>28</v>
      </c>
      <c r="B7" s="301"/>
      <c r="C7" s="301"/>
      <c r="D7" s="301"/>
      <c r="E7" s="301"/>
      <c r="F7" s="301"/>
      <c r="G7" s="301"/>
      <c r="H7" s="301"/>
      <c r="I7" s="301"/>
    </row>
    <row r="8" spans="1:11" ht="17.399999999999999" x14ac:dyDescent="0.3">
      <c r="A8" s="1"/>
      <c r="B8" s="2"/>
      <c r="C8" s="2"/>
      <c r="D8" s="2"/>
      <c r="E8" s="7"/>
      <c r="F8" s="7"/>
      <c r="G8" s="8"/>
      <c r="H8" s="8"/>
      <c r="I8" s="27"/>
      <c r="J8" s="227" t="s">
        <v>115</v>
      </c>
    </row>
    <row r="9" spans="1:11" ht="26.4" x14ac:dyDescent="0.3">
      <c r="A9" s="22"/>
      <c r="B9" s="23"/>
      <c r="C9" s="23"/>
      <c r="D9" s="24"/>
      <c r="E9" s="25"/>
      <c r="F9" s="276" t="s">
        <v>194</v>
      </c>
      <c r="G9" s="17" t="s">
        <v>246</v>
      </c>
      <c r="H9" s="17" t="s">
        <v>247</v>
      </c>
      <c r="I9" s="276" t="s">
        <v>248</v>
      </c>
      <c r="J9" s="277" t="s">
        <v>195</v>
      </c>
      <c r="K9" s="277" t="s">
        <v>195</v>
      </c>
    </row>
    <row r="10" spans="1:11" x14ac:dyDescent="0.3">
      <c r="A10" s="320">
        <v>1</v>
      </c>
      <c r="B10" s="321"/>
      <c r="C10" s="321"/>
      <c r="D10" s="321"/>
      <c r="E10" s="322"/>
      <c r="F10" s="141">
        <v>2</v>
      </c>
      <c r="G10" s="4">
        <v>3</v>
      </c>
      <c r="H10" s="4">
        <v>4</v>
      </c>
      <c r="I10" s="141">
        <v>5</v>
      </c>
      <c r="J10" s="142" t="s">
        <v>201</v>
      </c>
      <c r="K10" s="142" t="s">
        <v>202</v>
      </c>
    </row>
    <row r="11" spans="1:11" x14ac:dyDescent="0.3">
      <c r="A11" s="317" t="s">
        <v>0</v>
      </c>
      <c r="B11" s="312"/>
      <c r="C11" s="312"/>
      <c r="D11" s="312"/>
      <c r="E11" s="318"/>
      <c r="F11" s="35">
        <f>F12+F13</f>
        <v>474602.76999999996</v>
      </c>
      <c r="G11" s="35">
        <f>G12+G13</f>
        <v>1132879</v>
      </c>
      <c r="H11" s="35">
        <f t="shared" ref="H11:I11" si="0">H12+H13</f>
        <v>0</v>
      </c>
      <c r="I11" s="35">
        <f t="shared" si="0"/>
        <v>587058.34</v>
      </c>
      <c r="J11" s="222">
        <f>I11/F11*100</f>
        <v>123.69467207281576</v>
      </c>
      <c r="K11" s="223">
        <f>I11/G11*100</f>
        <v>51.820039033294819</v>
      </c>
    </row>
    <row r="12" spans="1:11" x14ac:dyDescent="0.3">
      <c r="A12" s="309" t="s">
        <v>1</v>
      </c>
      <c r="B12" s="303"/>
      <c r="C12" s="303"/>
      <c r="D12" s="303"/>
      <c r="E12" s="314"/>
      <c r="F12" s="224">
        <v>474480.55</v>
      </c>
      <c r="G12" s="154">
        <v>1132619</v>
      </c>
      <c r="H12" s="154"/>
      <c r="I12" s="154">
        <v>586936.12</v>
      </c>
      <c r="J12" s="225">
        <f t="shared" ref="J12:J17" si="1">I12/F12*100</f>
        <v>123.70077551124066</v>
      </c>
      <c r="K12" s="225">
        <f t="shared" ref="K12:K17" si="2">I12/G12*100</f>
        <v>51.82114373853873</v>
      </c>
    </row>
    <row r="13" spans="1:11" x14ac:dyDescent="0.3">
      <c r="A13" s="319" t="s">
        <v>2</v>
      </c>
      <c r="B13" s="314"/>
      <c r="C13" s="314"/>
      <c r="D13" s="314"/>
      <c r="E13" s="314"/>
      <c r="F13" s="224">
        <v>122.22</v>
      </c>
      <c r="G13" s="154">
        <v>260</v>
      </c>
      <c r="H13" s="154"/>
      <c r="I13" s="154">
        <v>122.22</v>
      </c>
      <c r="J13" s="225">
        <f t="shared" si="1"/>
        <v>100</v>
      </c>
      <c r="K13" s="225">
        <f t="shared" si="2"/>
        <v>47.007692307692309</v>
      </c>
    </row>
    <row r="14" spans="1:11" x14ac:dyDescent="0.3">
      <c r="A14" s="28" t="s">
        <v>3</v>
      </c>
      <c r="B14" s="29"/>
      <c r="C14" s="29"/>
      <c r="D14" s="29"/>
      <c r="E14" s="29"/>
      <c r="F14" s="35">
        <f t="shared" ref="F14:I14" si="3">F15+F16</f>
        <v>474752.57</v>
      </c>
      <c r="G14" s="35">
        <f t="shared" si="3"/>
        <v>1139659</v>
      </c>
      <c r="H14" s="35">
        <f t="shared" si="3"/>
        <v>0</v>
      </c>
      <c r="I14" s="35">
        <f t="shared" si="3"/>
        <v>594099.9</v>
      </c>
      <c r="J14" s="222">
        <f t="shared" si="1"/>
        <v>125.13884864277829</v>
      </c>
      <c r="K14" s="223">
        <f t="shared" si="2"/>
        <v>52.129619473895261</v>
      </c>
    </row>
    <row r="15" spans="1:11" x14ac:dyDescent="0.3">
      <c r="A15" s="302" t="s">
        <v>4</v>
      </c>
      <c r="B15" s="303"/>
      <c r="C15" s="303"/>
      <c r="D15" s="303"/>
      <c r="E15" s="303"/>
      <c r="F15" s="226">
        <v>474577.56</v>
      </c>
      <c r="G15" s="154">
        <v>1131949</v>
      </c>
      <c r="H15" s="154"/>
      <c r="I15" s="154">
        <v>593961.01</v>
      </c>
      <c r="J15" s="225">
        <f t="shared" si="1"/>
        <v>125.1557300770816</v>
      </c>
      <c r="K15" s="225">
        <f t="shared" si="2"/>
        <v>52.472417926956069</v>
      </c>
    </row>
    <row r="16" spans="1:11" x14ac:dyDescent="0.3">
      <c r="A16" s="313" t="s">
        <v>5</v>
      </c>
      <c r="B16" s="314"/>
      <c r="C16" s="314"/>
      <c r="D16" s="314"/>
      <c r="E16" s="314"/>
      <c r="F16" s="224">
        <v>175.01</v>
      </c>
      <c r="G16" s="154">
        <v>7710</v>
      </c>
      <c r="H16" s="154"/>
      <c r="I16" s="154">
        <v>138.88999999999999</v>
      </c>
      <c r="J16" s="225">
        <f t="shared" si="1"/>
        <v>79.361179361179353</v>
      </c>
      <c r="K16" s="225">
        <f t="shared" si="2"/>
        <v>1.8014267185473407</v>
      </c>
    </row>
    <row r="17" spans="1:11" x14ac:dyDescent="0.3">
      <c r="A17" s="311" t="s">
        <v>6</v>
      </c>
      <c r="B17" s="312"/>
      <c r="C17" s="312"/>
      <c r="D17" s="312"/>
      <c r="E17" s="312"/>
      <c r="F17" s="35">
        <f t="shared" ref="F17:I17" si="4">F11-F14</f>
        <v>-149.80000000004657</v>
      </c>
      <c r="G17" s="35">
        <f t="shared" si="4"/>
        <v>-6780</v>
      </c>
      <c r="H17" s="35">
        <f t="shared" si="4"/>
        <v>0</v>
      </c>
      <c r="I17" s="35">
        <f t="shared" si="4"/>
        <v>-7041.5600000000559</v>
      </c>
      <c r="J17" s="222">
        <f t="shared" si="1"/>
        <v>4700.6408544712067</v>
      </c>
      <c r="K17" s="223">
        <f t="shared" si="2"/>
        <v>103.85781710914537</v>
      </c>
    </row>
    <row r="18" spans="1:11" ht="17.399999999999999" x14ac:dyDescent="0.3">
      <c r="A18" s="5"/>
      <c r="B18" s="9"/>
      <c r="C18" s="9"/>
      <c r="D18" s="9"/>
      <c r="E18" s="9"/>
      <c r="F18" s="19"/>
      <c r="G18" s="3"/>
      <c r="H18" s="3"/>
      <c r="I18" s="3"/>
    </row>
    <row r="19" spans="1:11" ht="18" customHeight="1" x14ac:dyDescent="0.3">
      <c r="A19" s="300" t="s">
        <v>29</v>
      </c>
      <c r="B19" s="301"/>
      <c r="C19" s="301"/>
      <c r="D19" s="301"/>
      <c r="E19" s="301"/>
      <c r="F19" s="301"/>
      <c r="G19" s="301"/>
      <c r="H19" s="301"/>
      <c r="I19" s="301"/>
    </row>
    <row r="20" spans="1:11" ht="17.399999999999999" x14ac:dyDescent="0.3">
      <c r="A20" s="21"/>
      <c r="B20" s="19"/>
      <c r="C20" s="19"/>
      <c r="D20" s="19"/>
      <c r="E20" s="19"/>
      <c r="F20" s="19"/>
      <c r="G20" s="20"/>
      <c r="H20" s="20"/>
      <c r="I20" s="20"/>
    </row>
    <row r="21" spans="1:11" ht="26.4" x14ac:dyDescent="0.3">
      <c r="A21" s="22"/>
      <c r="B21" s="23"/>
      <c r="C21" s="23"/>
      <c r="D21" s="24"/>
      <c r="E21" s="25"/>
      <c r="F21" s="276" t="s">
        <v>194</v>
      </c>
      <c r="G21" s="17" t="s">
        <v>246</v>
      </c>
      <c r="H21" s="17" t="s">
        <v>247</v>
      </c>
      <c r="I21" s="276" t="s">
        <v>248</v>
      </c>
      <c r="J21" s="277" t="s">
        <v>195</v>
      </c>
      <c r="K21" s="277" t="s">
        <v>195</v>
      </c>
    </row>
    <row r="22" spans="1:11" ht="15.75" customHeight="1" x14ac:dyDescent="0.3">
      <c r="A22" s="309" t="s">
        <v>8</v>
      </c>
      <c r="B22" s="310"/>
      <c r="C22" s="310"/>
      <c r="D22" s="310"/>
      <c r="E22" s="310"/>
      <c r="F22" s="150"/>
      <c r="G22" s="26"/>
      <c r="H22" s="26"/>
      <c r="I22" s="26"/>
      <c r="J22" s="138"/>
      <c r="K22" s="138"/>
    </row>
    <row r="23" spans="1:11" x14ac:dyDescent="0.3">
      <c r="A23" s="309" t="s">
        <v>9</v>
      </c>
      <c r="B23" s="303"/>
      <c r="C23" s="303"/>
      <c r="D23" s="303"/>
      <c r="E23" s="303"/>
      <c r="F23" s="149"/>
      <c r="G23" s="26"/>
      <c r="H23" s="26"/>
      <c r="I23" s="26"/>
      <c r="J23" s="138"/>
      <c r="K23" s="138"/>
    </row>
    <row r="24" spans="1:11" x14ac:dyDescent="0.3">
      <c r="A24" s="311" t="s">
        <v>10</v>
      </c>
      <c r="B24" s="312"/>
      <c r="C24" s="312"/>
      <c r="D24" s="312"/>
      <c r="E24" s="312"/>
      <c r="F24" s="158"/>
      <c r="G24" s="35">
        <v>0</v>
      </c>
      <c r="H24" s="35">
        <v>0</v>
      </c>
      <c r="I24" s="35">
        <v>0</v>
      </c>
      <c r="J24" s="159"/>
      <c r="K24" s="160"/>
    </row>
    <row r="25" spans="1:11" ht="17.399999999999999" x14ac:dyDescent="0.3">
      <c r="A25" s="18"/>
      <c r="B25" s="19"/>
      <c r="C25" s="19"/>
      <c r="D25" s="19"/>
      <c r="E25" s="19"/>
      <c r="F25" s="19"/>
      <c r="G25" s="20"/>
      <c r="H25" s="20"/>
      <c r="I25" s="20"/>
    </row>
    <row r="26" spans="1:11" ht="18" customHeight="1" x14ac:dyDescent="0.3">
      <c r="A26" s="300" t="s">
        <v>36</v>
      </c>
      <c r="B26" s="301"/>
      <c r="C26" s="301"/>
      <c r="D26" s="301"/>
      <c r="E26" s="301"/>
      <c r="F26" s="301"/>
      <c r="G26" s="301"/>
      <c r="H26" s="301"/>
      <c r="I26" s="301"/>
    </row>
    <row r="27" spans="1:11" ht="17.399999999999999" x14ac:dyDescent="0.3">
      <c r="A27" s="18"/>
      <c r="B27" s="19"/>
      <c r="C27" s="19"/>
      <c r="D27" s="19"/>
      <c r="E27" s="19"/>
      <c r="F27" s="19"/>
      <c r="G27" s="20"/>
      <c r="H27" s="20"/>
      <c r="I27" s="20"/>
    </row>
    <row r="28" spans="1:11" ht="26.4" x14ac:dyDescent="0.3">
      <c r="A28" s="22"/>
      <c r="B28" s="23"/>
      <c r="C28" s="23"/>
      <c r="D28" s="24"/>
      <c r="E28" s="25"/>
      <c r="F28" s="276" t="s">
        <v>194</v>
      </c>
      <c r="G28" s="17" t="s">
        <v>246</v>
      </c>
      <c r="H28" s="17" t="s">
        <v>247</v>
      </c>
      <c r="I28" s="276" t="s">
        <v>248</v>
      </c>
      <c r="J28" s="277" t="s">
        <v>195</v>
      </c>
      <c r="K28" s="277" t="s">
        <v>195</v>
      </c>
    </row>
    <row r="29" spans="1:11" ht="24.6" customHeight="1" x14ac:dyDescent="0.3">
      <c r="A29" s="304" t="s">
        <v>117</v>
      </c>
      <c r="B29" s="305"/>
      <c r="C29" s="305"/>
      <c r="D29" s="305"/>
      <c r="E29" s="305"/>
      <c r="F29" s="151">
        <v>11051.17</v>
      </c>
      <c r="G29" s="36">
        <v>-6780</v>
      </c>
      <c r="H29" s="36">
        <f t="shared" ref="H29" si="5">H30</f>
        <v>0</v>
      </c>
      <c r="I29" s="36">
        <v>-1594.64</v>
      </c>
      <c r="J29" s="155"/>
      <c r="K29" s="155">
        <f>I29/G29*100</f>
        <v>23.519764011799413</v>
      </c>
    </row>
    <row r="30" spans="1:11" ht="30" customHeight="1" x14ac:dyDescent="0.3">
      <c r="A30" s="306" t="s">
        <v>7</v>
      </c>
      <c r="B30" s="307"/>
      <c r="C30" s="307"/>
      <c r="D30" s="307"/>
      <c r="E30" s="307"/>
      <c r="F30" s="152">
        <v>11051.17</v>
      </c>
      <c r="G30" s="37">
        <v>-6780</v>
      </c>
      <c r="H30" s="37"/>
      <c r="I30" s="37">
        <v>-1594.64</v>
      </c>
      <c r="J30" s="156"/>
      <c r="K30" s="157">
        <f>I30/G30*100</f>
        <v>23.519764011799413</v>
      </c>
    </row>
    <row r="33" spans="1:11" x14ac:dyDescent="0.3">
      <c r="A33" s="302" t="s">
        <v>11</v>
      </c>
      <c r="B33" s="303"/>
      <c r="C33" s="303"/>
      <c r="D33" s="303"/>
      <c r="E33" s="303"/>
      <c r="F33" s="149"/>
      <c r="G33" s="34">
        <v>0</v>
      </c>
      <c r="H33" s="34">
        <v>0</v>
      </c>
      <c r="I33" s="34">
        <v>0</v>
      </c>
      <c r="J33" s="138"/>
      <c r="K33" s="138"/>
    </row>
    <row r="34" spans="1:11" ht="11.25" customHeight="1" x14ac:dyDescent="0.3">
      <c r="A34" s="13"/>
      <c r="B34" s="14"/>
      <c r="C34" s="14"/>
      <c r="D34" s="14"/>
      <c r="E34" s="14"/>
      <c r="F34" s="14"/>
      <c r="G34" s="15"/>
      <c r="H34" s="15"/>
      <c r="I34" s="15"/>
    </row>
    <row r="35" spans="1:11" ht="8.25" customHeight="1" x14ac:dyDescent="0.3"/>
    <row r="36" spans="1:11" ht="8.25" customHeight="1" x14ac:dyDescent="0.3"/>
    <row r="37" spans="1:11" ht="41.25" customHeight="1" x14ac:dyDescent="0.3">
      <c r="A37" s="298" t="s">
        <v>116</v>
      </c>
      <c r="B37" s="299"/>
      <c r="C37" s="299"/>
      <c r="D37" s="299"/>
      <c r="E37" s="299"/>
      <c r="F37" s="299"/>
      <c r="G37" s="299"/>
      <c r="H37" s="299"/>
      <c r="I37" s="299"/>
    </row>
  </sheetData>
  <mergeCells count="20">
    <mergeCell ref="A1:K1"/>
    <mergeCell ref="A22:E22"/>
    <mergeCell ref="A23:E23"/>
    <mergeCell ref="A24:E24"/>
    <mergeCell ref="A16:E16"/>
    <mergeCell ref="A17:E17"/>
    <mergeCell ref="A15:E15"/>
    <mergeCell ref="A7:I7"/>
    <mergeCell ref="A19:I19"/>
    <mergeCell ref="A3:I3"/>
    <mergeCell ref="A11:E11"/>
    <mergeCell ref="A12:E12"/>
    <mergeCell ref="A13:E13"/>
    <mergeCell ref="A10:E10"/>
    <mergeCell ref="A5:K5"/>
    <mergeCell ref="A37:I37"/>
    <mergeCell ref="A26:I26"/>
    <mergeCell ref="A33:E33"/>
    <mergeCell ref="A29:E29"/>
    <mergeCell ref="A30:E30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WhiteSpace="0" view="pageLayout" topLeftCell="A99" zoomScaleNormal="100" workbookViewId="0">
      <selection activeCell="G124" sqref="G124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39.5546875" customWidth="1"/>
    <col min="5" max="5" width="16.6640625" customWidth="1"/>
    <col min="6" max="6" width="16.109375" customWidth="1"/>
    <col min="7" max="7" width="14.109375" customWidth="1"/>
    <col min="8" max="8" width="18.6640625" customWidth="1"/>
    <col min="9" max="10" width="8.33203125" customWidth="1"/>
    <col min="11" max="11" width="12.6640625" bestFit="1" customWidth="1"/>
  </cols>
  <sheetData>
    <row r="1" spans="1:11" ht="15.6" x14ac:dyDescent="0.3">
      <c r="A1" s="323" t="s">
        <v>24</v>
      </c>
      <c r="B1" s="323"/>
      <c r="C1" s="323"/>
      <c r="D1" s="323"/>
      <c r="E1" s="323"/>
      <c r="F1" s="323"/>
      <c r="G1" s="324"/>
      <c r="H1" s="324"/>
    </row>
    <row r="2" spans="1:11" ht="18" customHeight="1" x14ac:dyDescent="0.3">
      <c r="A2" s="60"/>
      <c r="B2" s="60"/>
      <c r="C2" s="60"/>
      <c r="D2" s="60"/>
      <c r="E2" s="125"/>
      <c r="F2" s="60"/>
      <c r="G2" s="61"/>
      <c r="H2" s="61"/>
    </row>
    <row r="3" spans="1:11" ht="18" customHeight="1" x14ac:dyDescent="0.3">
      <c r="A3" s="323" t="s">
        <v>224</v>
      </c>
      <c r="B3" s="325"/>
      <c r="C3" s="325"/>
      <c r="D3" s="325"/>
      <c r="E3" s="325"/>
      <c r="F3" s="325"/>
      <c r="G3" s="325"/>
      <c r="H3" s="325"/>
    </row>
    <row r="4" spans="1:11" ht="18" customHeight="1" x14ac:dyDescent="0.3">
      <c r="A4" s="233"/>
      <c r="B4" s="234"/>
      <c r="C4" s="234"/>
      <c r="D4" s="234"/>
      <c r="E4" s="234"/>
      <c r="F4" s="234"/>
      <c r="G4" s="234"/>
      <c r="H4" s="234"/>
    </row>
    <row r="5" spans="1:11" ht="21" customHeight="1" x14ac:dyDescent="0.3">
      <c r="A5" s="308" t="s">
        <v>225</v>
      </c>
      <c r="B5" s="308"/>
      <c r="C5" s="308"/>
      <c r="D5" s="308"/>
      <c r="E5" s="308"/>
      <c r="F5" s="308"/>
      <c r="G5" s="308"/>
      <c r="H5" s="308"/>
      <c r="I5" s="308"/>
      <c r="J5" s="308"/>
      <c r="K5" s="251"/>
    </row>
    <row r="6" spans="1:11" ht="15" x14ac:dyDescent="0.3">
      <c r="A6" s="326" t="s">
        <v>1</v>
      </c>
      <c r="B6" s="327"/>
      <c r="C6" s="327"/>
      <c r="D6" s="327"/>
      <c r="E6" s="327"/>
      <c r="F6" s="327"/>
      <c r="G6" s="327"/>
      <c r="H6" s="327"/>
    </row>
    <row r="7" spans="1:11" ht="17.399999999999999" customHeight="1" x14ac:dyDescent="0.3">
      <c r="A7" s="60"/>
      <c r="B7" s="60"/>
      <c r="C7" s="60"/>
      <c r="D7" s="60"/>
      <c r="E7" s="125"/>
      <c r="F7" s="60"/>
      <c r="G7" s="61"/>
      <c r="H7" s="125" t="s">
        <v>115</v>
      </c>
    </row>
    <row r="8" spans="1:11" ht="22.8" customHeight="1" x14ac:dyDescent="0.3">
      <c r="A8" s="109" t="s">
        <v>13</v>
      </c>
      <c r="B8" s="161" t="s">
        <v>14</v>
      </c>
      <c r="C8" s="161" t="s">
        <v>15</v>
      </c>
      <c r="D8" s="161" t="s">
        <v>12</v>
      </c>
      <c r="E8" s="276" t="s">
        <v>194</v>
      </c>
      <c r="F8" s="17" t="s">
        <v>246</v>
      </c>
      <c r="G8" s="17" t="s">
        <v>247</v>
      </c>
      <c r="H8" s="276" t="s">
        <v>248</v>
      </c>
      <c r="I8" s="168" t="s">
        <v>195</v>
      </c>
      <c r="J8" s="168" t="s">
        <v>195</v>
      </c>
    </row>
    <row r="9" spans="1:11" ht="15" customHeight="1" x14ac:dyDescent="0.3">
      <c r="A9" s="328">
        <v>1</v>
      </c>
      <c r="B9" s="329"/>
      <c r="C9" s="329"/>
      <c r="D9" s="330"/>
      <c r="E9" s="164">
        <v>2</v>
      </c>
      <c r="F9" s="164">
        <v>3</v>
      </c>
      <c r="G9" s="164">
        <v>4</v>
      </c>
      <c r="H9" s="165">
        <v>5</v>
      </c>
      <c r="I9" s="166" t="s">
        <v>201</v>
      </c>
      <c r="J9" s="167" t="s">
        <v>202</v>
      </c>
    </row>
    <row r="10" spans="1:11" ht="24.6" customHeight="1" x14ac:dyDescent="0.3">
      <c r="A10" s="81">
        <v>6</v>
      </c>
      <c r="B10" s="81"/>
      <c r="C10" s="81"/>
      <c r="D10" s="82" t="s">
        <v>1</v>
      </c>
      <c r="E10" s="186">
        <f>E11+E18+E21+E24+E31</f>
        <v>474480.55</v>
      </c>
      <c r="F10" s="182">
        <f>F11+F18+F21+F24+F31</f>
        <v>1132619</v>
      </c>
      <c r="G10" s="182">
        <f>G11+G18+G21+G24+G31</f>
        <v>0</v>
      </c>
      <c r="H10" s="190">
        <f>H11+H18+H21+H24+H31</f>
        <v>586936.12</v>
      </c>
      <c r="I10" s="156">
        <f>H10/E10*100</f>
        <v>123.70077551124066</v>
      </c>
      <c r="J10" s="156">
        <f>H10/F10*100</f>
        <v>51.82114373853873</v>
      </c>
    </row>
    <row r="11" spans="1:11" s="33" customFormat="1" ht="31.2" customHeight="1" x14ac:dyDescent="0.3">
      <c r="A11" s="83"/>
      <c r="B11" s="83">
        <v>63</v>
      </c>
      <c r="C11" s="83"/>
      <c r="D11" s="83" t="s">
        <v>33</v>
      </c>
      <c r="E11" s="187">
        <f>E12+E16</f>
        <v>433326.86</v>
      </c>
      <c r="F11" s="187">
        <f t="shared" ref="F11:H11" si="0">F12+F16</f>
        <v>1058350</v>
      </c>
      <c r="G11" s="187">
        <f t="shared" si="0"/>
        <v>0</v>
      </c>
      <c r="H11" s="187">
        <f t="shared" si="0"/>
        <v>547979.22</v>
      </c>
      <c r="I11" s="290">
        <f t="shared" ref="I11:I44" si="1">H11/E11*100</f>
        <v>126.45863217433602</v>
      </c>
      <c r="J11" s="290">
        <f t="shared" ref="J11:J44" si="2">H11/F11*100</f>
        <v>51.776748712618691</v>
      </c>
    </row>
    <row r="12" spans="1:11" s="33" customFormat="1" ht="33" customHeight="1" x14ac:dyDescent="0.3">
      <c r="A12" s="83"/>
      <c r="B12" s="83">
        <v>636</v>
      </c>
      <c r="C12" s="83"/>
      <c r="D12" s="83" t="s">
        <v>48</v>
      </c>
      <c r="E12" s="187">
        <f>E13+E15+E14</f>
        <v>433326.86</v>
      </c>
      <c r="F12" s="183">
        <f>F13+F15+F14</f>
        <v>1058350</v>
      </c>
      <c r="G12" s="183">
        <f>G13+G15+G14</f>
        <v>0</v>
      </c>
      <c r="H12" s="191">
        <f>H13+H15+H14</f>
        <v>545290.6</v>
      </c>
      <c r="I12" s="290">
        <f t="shared" si="1"/>
        <v>125.83817213638685</v>
      </c>
      <c r="J12" s="290">
        <f t="shared" si="2"/>
        <v>51.522709878584585</v>
      </c>
    </row>
    <row r="13" spans="1:11" ht="45.75" customHeight="1" x14ac:dyDescent="0.3">
      <c r="A13" s="83"/>
      <c r="B13" s="84">
        <v>63612</v>
      </c>
      <c r="C13" s="83"/>
      <c r="D13" s="84" t="s">
        <v>49</v>
      </c>
      <c r="E13" s="189">
        <v>431615.56</v>
      </c>
      <c r="F13" s="85">
        <v>1053930</v>
      </c>
      <c r="G13" s="85">
        <v>0</v>
      </c>
      <c r="H13" s="162">
        <v>544513.6</v>
      </c>
      <c r="I13" s="153">
        <f t="shared" si="1"/>
        <v>126.15708293741773</v>
      </c>
      <c r="J13" s="153">
        <f t="shared" si="2"/>
        <v>51.665063144611125</v>
      </c>
    </row>
    <row r="14" spans="1:11" ht="45.75" customHeight="1" x14ac:dyDescent="0.3">
      <c r="A14" s="83"/>
      <c r="B14" s="84">
        <v>63613</v>
      </c>
      <c r="C14" s="83"/>
      <c r="D14" s="84" t="s">
        <v>49</v>
      </c>
      <c r="E14" s="189">
        <v>1711.3</v>
      </c>
      <c r="F14" s="85">
        <v>3700</v>
      </c>
      <c r="G14" s="85">
        <v>0</v>
      </c>
      <c r="H14" s="162">
        <v>777</v>
      </c>
      <c r="I14" s="153">
        <f t="shared" si="1"/>
        <v>45.404078770525331</v>
      </c>
      <c r="J14" s="153">
        <f t="shared" si="2"/>
        <v>21</v>
      </c>
    </row>
    <row r="15" spans="1:11" ht="46.5" customHeight="1" x14ac:dyDescent="0.3">
      <c r="A15" s="83"/>
      <c r="B15" s="84">
        <v>63621</v>
      </c>
      <c r="C15" s="83"/>
      <c r="D15" s="84" t="s">
        <v>50</v>
      </c>
      <c r="E15" s="189">
        <v>0</v>
      </c>
      <c r="F15" s="85">
        <v>720</v>
      </c>
      <c r="G15" s="85">
        <v>0</v>
      </c>
      <c r="H15" s="162">
        <v>0</v>
      </c>
      <c r="I15" s="275">
        <v>0</v>
      </c>
      <c r="J15" s="275">
        <v>0</v>
      </c>
    </row>
    <row r="16" spans="1:11" s="33" customFormat="1" ht="36" customHeight="1" x14ac:dyDescent="0.3">
      <c r="A16" s="83"/>
      <c r="B16" s="83">
        <v>639</v>
      </c>
      <c r="C16" s="83"/>
      <c r="D16" s="83" t="s">
        <v>250</v>
      </c>
      <c r="E16" s="187">
        <f>E17</f>
        <v>0</v>
      </c>
      <c r="F16" s="187">
        <f t="shared" ref="F16:H16" si="3">F17</f>
        <v>0</v>
      </c>
      <c r="G16" s="187">
        <f t="shared" si="3"/>
        <v>0</v>
      </c>
      <c r="H16" s="187">
        <f t="shared" si="3"/>
        <v>2688.62</v>
      </c>
      <c r="I16" s="291">
        <v>0</v>
      </c>
      <c r="J16" s="291">
        <v>0</v>
      </c>
    </row>
    <row r="17" spans="1:10" ht="32.4" customHeight="1" x14ac:dyDescent="0.3">
      <c r="A17" s="83"/>
      <c r="B17" s="84">
        <v>63911</v>
      </c>
      <c r="C17" s="83"/>
      <c r="D17" s="84" t="s">
        <v>251</v>
      </c>
      <c r="E17" s="192">
        <v>0</v>
      </c>
      <c r="F17" s="199">
        <v>0</v>
      </c>
      <c r="G17" s="199">
        <v>0</v>
      </c>
      <c r="H17" s="200">
        <v>2688.62</v>
      </c>
      <c r="I17" s="275">
        <v>0</v>
      </c>
      <c r="J17" s="275">
        <v>0</v>
      </c>
    </row>
    <row r="18" spans="1:10" s="33" customFormat="1" ht="19.5" customHeight="1" x14ac:dyDescent="0.3">
      <c r="A18" s="83"/>
      <c r="B18" s="83">
        <v>64</v>
      </c>
      <c r="C18" s="83"/>
      <c r="D18" s="83" t="s">
        <v>42</v>
      </c>
      <c r="E18" s="187">
        <f t="shared" ref="E18:H19" si="4">E19</f>
        <v>0</v>
      </c>
      <c r="F18" s="183">
        <f t="shared" si="4"/>
        <v>0</v>
      </c>
      <c r="G18" s="183">
        <f t="shared" si="4"/>
        <v>0</v>
      </c>
      <c r="H18" s="191">
        <f t="shared" si="4"/>
        <v>0</v>
      </c>
      <c r="I18" s="291">
        <v>0</v>
      </c>
      <c r="J18" s="291">
        <v>0</v>
      </c>
    </row>
    <row r="19" spans="1:10" s="33" customFormat="1" ht="21.6" customHeight="1" x14ac:dyDescent="0.3">
      <c r="A19" s="83"/>
      <c r="B19" s="83">
        <v>641</v>
      </c>
      <c r="C19" s="83"/>
      <c r="D19" s="83" t="s">
        <v>43</v>
      </c>
      <c r="E19" s="187">
        <f t="shared" si="4"/>
        <v>0</v>
      </c>
      <c r="F19" s="183">
        <f t="shared" si="4"/>
        <v>0</v>
      </c>
      <c r="G19" s="183">
        <f t="shared" si="4"/>
        <v>0</v>
      </c>
      <c r="H19" s="191">
        <f t="shared" si="4"/>
        <v>0</v>
      </c>
      <c r="I19" s="291">
        <v>0</v>
      </c>
      <c r="J19" s="291">
        <v>0</v>
      </c>
    </row>
    <row r="20" spans="1:10" ht="32.25" customHeight="1" x14ac:dyDescent="0.3">
      <c r="A20" s="83"/>
      <c r="B20" s="84">
        <v>64132</v>
      </c>
      <c r="C20" s="83"/>
      <c r="D20" s="84" t="s">
        <v>44</v>
      </c>
      <c r="E20" s="192">
        <v>0</v>
      </c>
      <c r="F20" s="193">
        <v>0</v>
      </c>
      <c r="G20" s="193">
        <v>0</v>
      </c>
      <c r="H20" s="194">
        <v>0</v>
      </c>
      <c r="I20" s="275">
        <v>0</v>
      </c>
      <c r="J20" s="275">
        <v>0</v>
      </c>
    </row>
    <row r="21" spans="1:10" s="33" customFormat="1" ht="49.5" customHeight="1" x14ac:dyDescent="0.3">
      <c r="A21" s="83"/>
      <c r="B21" s="83">
        <v>65</v>
      </c>
      <c r="C21" s="83"/>
      <c r="D21" s="83" t="s">
        <v>45</v>
      </c>
      <c r="E21" s="187">
        <f t="shared" ref="E21:H22" si="5">E22</f>
        <v>6964.61</v>
      </c>
      <c r="F21" s="183">
        <f t="shared" si="5"/>
        <v>9110</v>
      </c>
      <c r="G21" s="183">
        <f t="shared" si="5"/>
        <v>0</v>
      </c>
      <c r="H21" s="191">
        <f t="shared" si="5"/>
        <v>1827.5</v>
      </c>
      <c r="I21" s="290">
        <f t="shared" si="1"/>
        <v>26.239803808109858</v>
      </c>
      <c r="J21" s="290">
        <f t="shared" si="2"/>
        <v>20.060373216245882</v>
      </c>
    </row>
    <row r="22" spans="1:10" s="33" customFormat="1" ht="19.8" customHeight="1" x14ac:dyDescent="0.3">
      <c r="A22" s="83"/>
      <c r="B22" s="83">
        <v>652</v>
      </c>
      <c r="C22" s="83"/>
      <c r="D22" s="83" t="s">
        <v>46</v>
      </c>
      <c r="E22" s="187">
        <f t="shared" si="5"/>
        <v>6964.61</v>
      </c>
      <c r="F22" s="183">
        <f t="shared" si="5"/>
        <v>9110</v>
      </c>
      <c r="G22" s="183">
        <f t="shared" si="5"/>
        <v>0</v>
      </c>
      <c r="H22" s="191">
        <f t="shared" si="5"/>
        <v>1827.5</v>
      </c>
      <c r="I22" s="290">
        <f t="shared" si="1"/>
        <v>26.239803808109858</v>
      </c>
      <c r="J22" s="290">
        <f t="shared" si="2"/>
        <v>20.060373216245882</v>
      </c>
    </row>
    <row r="23" spans="1:10" ht="17.399999999999999" customHeight="1" x14ac:dyDescent="0.3">
      <c r="A23" s="83"/>
      <c r="B23" s="84">
        <v>65269</v>
      </c>
      <c r="C23" s="83"/>
      <c r="D23" s="84" t="s">
        <v>47</v>
      </c>
      <c r="E23" s="189">
        <v>6964.61</v>
      </c>
      <c r="F23" s="85">
        <v>9110</v>
      </c>
      <c r="G23" s="85">
        <v>0</v>
      </c>
      <c r="H23" s="162">
        <v>1827.5</v>
      </c>
      <c r="I23" s="153">
        <f t="shared" si="1"/>
        <v>26.239803808109858</v>
      </c>
      <c r="J23" s="153">
        <f t="shared" si="2"/>
        <v>20.060373216245882</v>
      </c>
    </row>
    <row r="24" spans="1:10" s="33" customFormat="1" ht="47.25" customHeight="1" x14ac:dyDescent="0.3">
      <c r="A24" s="86"/>
      <c r="B24" s="86">
        <v>66</v>
      </c>
      <c r="C24" s="87"/>
      <c r="D24" s="83" t="s">
        <v>39</v>
      </c>
      <c r="E24" s="188">
        <f t="shared" ref="E24:H24" si="6">E25+E28</f>
        <v>2513.75</v>
      </c>
      <c r="F24" s="184">
        <f t="shared" si="6"/>
        <v>4230</v>
      </c>
      <c r="G24" s="184">
        <f t="shared" si="6"/>
        <v>0</v>
      </c>
      <c r="H24" s="195">
        <f t="shared" si="6"/>
        <v>3903.4799999999996</v>
      </c>
      <c r="I24" s="290">
        <f t="shared" si="1"/>
        <v>155.28513177523618</v>
      </c>
      <c r="J24" s="290">
        <f t="shared" si="2"/>
        <v>92.280851063829772</v>
      </c>
    </row>
    <row r="25" spans="1:10" s="33" customFormat="1" ht="34.799999999999997" customHeight="1" x14ac:dyDescent="0.3">
      <c r="A25" s="86"/>
      <c r="B25" s="86">
        <v>661</v>
      </c>
      <c r="C25" s="87"/>
      <c r="D25" s="83" t="s">
        <v>40</v>
      </c>
      <c r="E25" s="188">
        <f t="shared" ref="E25:H25" si="7">E26+E27</f>
        <v>948.65</v>
      </c>
      <c r="F25" s="184">
        <f t="shared" si="7"/>
        <v>1400</v>
      </c>
      <c r="G25" s="184">
        <f t="shared" si="7"/>
        <v>0</v>
      </c>
      <c r="H25" s="195">
        <f t="shared" si="7"/>
        <v>1130.1099999999999</v>
      </c>
      <c r="I25" s="290">
        <f t="shared" si="1"/>
        <v>119.1282348600643</v>
      </c>
      <c r="J25" s="290">
        <f t="shared" si="2"/>
        <v>80.722142857142856</v>
      </c>
    </row>
    <row r="26" spans="1:10" s="31" customFormat="1" ht="18.75" customHeight="1" x14ac:dyDescent="0.3">
      <c r="A26" s="88"/>
      <c r="B26" s="88">
        <v>66142</v>
      </c>
      <c r="C26" s="89"/>
      <c r="D26" s="84" t="s">
        <v>103</v>
      </c>
      <c r="E26" s="192">
        <v>79.11</v>
      </c>
      <c r="F26" s="196">
        <v>200</v>
      </c>
      <c r="G26" s="196">
        <v>0</v>
      </c>
      <c r="H26" s="197">
        <v>42</v>
      </c>
      <c r="I26" s="153">
        <f t="shared" si="1"/>
        <v>53.09063329541145</v>
      </c>
      <c r="J26" s="153">
        <f t="shared" si="2"/>
        <v>21</v>
      </c>
    </row>
    <row r="27" spans="1:10" ht="20.25" customHeight="1" x14ac:dyDescent="0.3">
      <c r="A27" s="88"/>
      <c r="B27" s="88">
        <v>66151</v>
      </c>
      <c r="C27" s="87"/>
      <c r="D27" s="88" t="s">
        <v>41</v>
      </c>
      <c r="E27" s="198">
        <v>869.54</v>
      </c>
      <c r="F27" s="85">
        <v>1200</v>
      </c>
      <c r="G27" s="85">
        <v>0</v>
      </c>
      <c r="H27" s="162">
        <v>1088.1099999999999</v>
      </c>
      <c r="I27" s="153">
        <f t="shared" si="1"/>
        <v>125.13627895208961</v>
      </c>
      <c r="J27" s="153">
        <f t="shared" si="2"/>
        <v>90.675833333333316</v>
      </c>
    </row>
    <row r="28" spans="1:10" s="33" customFormat="1" ht="30.75" customHeight="1" x14ac:dyDescent="0.3">
      <c r="A28" s="86"/>
      <c r="B28" s="86">
        <v>663</v>
      </c>
      <c r="C28" s="87"/>
      <c r="D28" s="90" t="s">
        <v>51</v>
      </c>
      <c r="E28" s="188">
        <f>E29+E30</f>
        <v>1565.1</v>
      </c>
      <c r="F28" s="188">
        <f t="shared" ref="F28:H28" si="8">F29+F30</f>
        <v>2830</v>
      </c>
      <c r="G28" s="188">
        <f t="shared" si="8"/>
        <v>0</v>
      </c>
      <c r="H28" s="188">
        <f t="shared" si="8"/>
        <v>2773.37</v>
      </c>
      <c r="I28" s="290">
        <f t="shared" si="1"/>
        <v>177.20081783911573</v>
      </c>
      <c r="J28" s="290">
        <f t="shared" si="2"/>
        <v>97.998939929328628</v>
      </c>
    </row>
    <row r="29" spans="1:10" ht="17.25" customHeight="1" x14ac:dyDescent="0.3">
      <c r="A29" s="91"/>
      <c r="B29" s="92">
        <v>66314</v>
      </c>
      <c r="C29" s="93"/>
      <c r="D29" s="94" t="s">
        <v>52</v>
      </c>
      <c r="E29" s="189">
        <v>1565.1</v>
      </c>
      <c r="F29" s="85">
        <v>2830</v>
      </c>
      <c r="G29" s="85">
        <v>0</v>
      </c>
      <c r="H29" s="162">
        <v>570</v>
      </c>
      <c r="I29" s="153">
        <f t="shared" si="1"/>
        <v>36.419398121525781</v>
      </c>
      <c r="J29" s="153">
        <f t="shared" si="2"/>
        <v>20.141342756183743</v>
      </c>
    </row>
    <row r="30" spans="1:10" ht="17.25" customHeight="1" x14ac:dyDescent="0.3">
      <c r="A30" s="91"/>
      <c r="B30" s="92">
        <v>66324</v>
      </c>
      <c r="C30" s="93"/>
      <c r="D30" s="94" t="s">
        <v>205</v>
      </c>
      <c r="E30" s="192">
        <v>0</v>
      </c>
      <c r="F30" s="199">
        <v>0</v>
      </c>
      <c r="G30" s="199">
        <v>0</v>
      </c>
      <c r="H30" s="200">
        <v>2203.37</v>
      </c>
      <c r="I30" s="275">
        <v>0</v>
      </c>
      <c r="J30" s="275">
        <v>0</v>
      </c>
    </row>
    <row r="31" spans="1:10" s="33" customFormat="1" ht="31.2" x14ac:dyDescent="0.3">
      <c r="A31" s="83"/>
      <c r="B31" s="83">
        <v>67</v>
      </c>
      <c r="C31" s="83"/>
      <c r="D31" s="83" t="s">
        <v>34</v>
      </c>
      <c r="E31" s="187">
        <f t="shared" ref="E31:H31" si="9">E32</f>
        <v>31675.33</v>
      </c>
      <c r="F31" s="183">
        <f t="shared" si="9"/>
        <v>60929</v>
      </c>
      <c r="G31" s="183">
        <f t="shared" si="9"/>
        <v>0</v>
      </c>
      <c r="H31" s="191">
        <f t="shared" si="9"/>
        <v>33225.919999999998</v>
      </c>
      <c r="I31" s="290">
        <f t="shared" si="1"/>
        <v>104.89526075971425</v>
      </c>
      <c r="J31" s="290">
        <f t="shared" si="2"/>
        <v>54.532193208488565</v>
      </c>
    </row>
    <row r="32" spans="1:10" s="33" customFormat="1" ht="49.5" customHeight="1" x14ac:dyDescent="0.3">
      <c r="A32" s="83"/>
      <c r="B32" s="83">
        <v>671</v>
      </c>
      <c r="C32" s="83"/>
      <c r="D32" s="83" t="s">
        <v>37</v>
      </c>
      <c r="E32" s="187">
        <f>E33+E34</f>
        <v>31675.33</v>
      </c>
      <c r="F32" s="187">
        <f t="shared" ref="F32:H32" si="10">F33+F34</f>
        <v>60929</v>
      </c>
      <c r="G32" s="187">
        <f t="shared" si="10"/>
        <v>0</v>
      </c>
      <c r="H32" s="187">
        <f t="shared" si="10"/>
        <v>33225.919999999998</v>
      </c>
      <c r="I32" s="290">
        <f t="shared" si="1"/>
        <v>104.89526075971425</v>
      </c>
      <c r="J32" s="290">
        <f t="shared" si="2"/>
        <v>54.532193208488565</v>
      </c>
    </row>
    <row r="33" spans="1:10" ht="33.75" customHeight="1" x14ac:dyDescent="0.3">
      <c r="A33" s="83"/>
      <c r="B33" s="84">
        <v>67111</v>
      </c>
      <c r="C33" s="84"/>
      <c r="D33" s="84" t="s">
        <v>38</v>
      </c>
      <c r="E33" s="189">
        <v>31675.33</v>
      </c>
      <c r="F33" s="85">
        <v>60929</v>
      </c>
      <c r="G33" s="85">
        <v>0</v>
      </c>
      <c r="H33" s="162">
        <v>33087.03</v>
      </c>
      <c r="I33" s="153">
        <f t="shared" si="1"/>
        <v>104.45678071862234</v>
      </c>
      <c r="J33" s="153">
        <f t="shared" si="2"/>
        <v>54.304239360567216</v>
      </c>
    </row>
    <row r="34" spans="1:10" ht="33.75" customHeight="1" x14ac:dyDescent="0.3">
      <c r="A34" s="83"/>
      <c r="B34" s="84">
        <v>67121</v>
      </c>
      <c r="C34" s="84"/>
      <c r="D34" s="84" t="s">
        <v>252</v>
      </c>
      <c r="E34" s="192">
        <v>0</v>
      </c>
      <c r="F34" s="199">
        <v>0</v>
      </c>
      <c r="G34" s="199">
        <v>0</v>
      </c>
      <c r="H34" s="200">
        <v>138.88999999999999</v>
      </c>
      <c r="I34" s="275">
        <v>0</v>
      </c>
      <c r="J34" s="275">
        <v>0</v>
      </c>
    </row>
    <row r="35" spans="1:10" ht="31.5" customHeight="1" x14ac:dyDescent="0.3">
      <c r="A35" s="81">
        <v>7</v>
      </c>
      <c r="B35" s="81"/>
      <c r="C35" s="81"/>
      <c r="D35" s="95" t="s">
        <v>182</v>
      </c>
      <c r="E35" s="186">
        <f t="shared" ref="E35:H35" si="11">E36</f>
        <v>122.22</v>
      </c>
      <c r="F35" s="182">
        <f t="shared" si="11"/>
        <v>260</v>
      </c>
      <c r="G35" s="182">
        <f t="shared" si="11"/>
        <v>0</v>
      </c>
      <c r="H35" s="190">
        <f t="shared" si="11"/>
        <v>122.22</v>
      </c>
      <c r="I35" s="156">
        <f t="shared" si="1"/>
        <v>100</v>
      </c>
      <c r="J35" s="156">
        <f t="shared" si="2"/>
        <v>47.007692307692309</v>
      </c>
    </row>
    <row r="36" spans="1:10" s="33" customFormat="1" ht="36.75" customHeight="1" x14ac:dyDescent="0.3">
      <c r="A36" s="83"/>
      <c r="B36" s="83">
        <v>72</v>
      </c>
      <c r="C36" s="83"/>
      <c r="D36" s="94" t="s">
        <v>183</v>
      </c>
      <c r="E36" s="187">
        <f t="shared" ref="E36:H37" si="12">E37</f>
        <v>122.22</v>
      </c>
      <c r="F36" s="183">
        <f t="shared" si="12"/>
        <v>260</v>
      </c>
      <c r="G36" s="183">
        <f t="shared" si="12"/>
        <v>0</v>
      </c>
      <c r="H36" s="191">
        <f t="shared" si="12"/>
        <v>122.22</v>
      </c>
      <c r="I36" s="290">
        <f t="shared" si="1"/>
        <v>100</v>
      </c>
      <c r="J36" s="290">
        <f t="shared" si="2"/>
        <v>47.007692307692309</v>
      </c>
    </row>
    <row r="37" spans="1:10" s="33" customFormat="1" ht="24.75" customHeight="1" x14ac:dyDescent="0.3">
      <c r="A37" s="83"/>
      <c r="B37" s="83">
        <v>721</v>
      </c>
      <c r="C37" s="83"/>
      <c r="D37" s="94" t="s">
        <v>184</v>
      </c>
      <c r="E37" s="187">
        <f t="shared" si="12"/>
        <v>122.22</v>
      </c>
      <c r="F37" s="183">
        <f t="shared" si="12"/>
        <v>260</v>
      </c>
      <c r="G37" s="183">
        <f t="shared" si="12"/>
        <v>0</v>
      </c>
      <c r="H37" s="191">
        <f t="shared" si="12"/>
        <v>122.22</v>
      </c>
      <c r="I37" s="290">
        <f t="shared" si="1"/>
        <v>100</v>
      </c>
      <c r="J37" s="290">
        <f t="shared" si="2"/>
        <v>47.007692307692309</v>
      </c>
    </row>
    <row r="38" spans="1:10" ht="33" customHeight="1" x14ac:dyDescent="0.3">
      <c r="A38" s="83"/>
      <c r="B38" s="84">
        <v>72111</v>
      </c>
      <c r="C38" s="83"/>
      <c r="D38" s="84" t="s">
        <v>185</v>
      </c>
      <c r="E38" s="189">
        <v>122.22</v>
      </c>
      <c r="F38" s="85">
        <v>260</v>
      </c>
      <c r="G38" s="85">
        <v>0</v>
      </c>
      <c r="H38" s="162">
        <v>122.22</v>
      </c>
      <c r="I38" s="153">
        <f t="shared" si="1"/>
        <v>100</v>
      </c>
      <c r="J38" s="153">
        <f t="shared" si="2"/>
        <v>47.007692307692309</v>
      </c>
    </row>
    <row r="39" spans="1:10" ht="19.2" customHeight="1" x14ac:dyDescent="0.3">
      <c r="A39" s="81">
        <v>9</v>
      </c>
      <c r="B39" s="81"/>
      <c r="C39" s="81"/>
      <c r="D39" s="82" t="s">
        <v>220</v>
      </c>
      <c r="E39" s="186">
        <f t="shared" ref="E39:H40" si="13">E40</f>
        <v>11051.17</v>
      </c>
      <c r="F39" s="182">
        <f t="shared" si="13"/>
        <v>6780</v>
      </c>
      <c r="G39" s="182">
        <f t="shared" si="13"/>
        <v>0</v>
      </c>
      <c r="H39" s="190">
        <f t="shared" si="13"/>
        <v>-1594.6400000000003</v>
      </c>
      <c r="I39" s="156">
        <v>0</v>
      </c>
      <c r="J39" s="156">
        <v>0</v>
      </c>
    </row>
    <row r="40" spans="1:10" s="33" customFormat="1" ht="27.75" customHeight="1" x14ac:dyDescent="0.3">
      <c r="A40" s="86"/>
      <c r="B40" s="83">
        <v>92</v>
      </c>
      <c r="C40" s="83"/>
      <c r="D40" s="83" t="s">
        <v>105</v>
      </c>
      <c r="E40" s="187">
        <f t="shared" si="13"/>
        <v>11051.17</v>
      </c>
      <c r="F40" s="183">
        <f t="shared" si="13"/>
        <v>6780</v>
      </c>
      <c r="G40" s="183">
        <f t="shared" si="13"/>
        <v>0</v>
      </c>
      <c r="H40" s="191">
        <f t="shared" si="13"/>
        <v>-1594.6400000000003</v>
      </c>
      <c r="I40" s="290">
        <v>0</v>
      </c>
      <c r="J40" s="290">
        <v>0</v>
      </c>
    </row>
    <row r="41" spans="1:10" s="33" customFormat="1" ht="27" customHeight="1" x14ac:dyDescent="0.3">
      <c r="A41" s="86"/>
      <c r="B41" s="86">
        <v>922</v>
      </c>
      <c r="C41" s="87"/>
      <c r="D41" s="90" t="s">
        <v>106</v>
      </c>
      <c r="E41" s="188">
        <f t="shared" ref="E41:H41" si="14">E42+E43</f>
        <v>11051.17</v>
      </c>
      <c r="F41" s="184">
        <f t="shared" si="14"/>
        <v>6780</v>
      </c>
      <c r="G41" s="184">
        <f t="shared" si="14"/>
        <v>0</v>
      </c>
      <c r="H41" s="195">
        <f t="shared" si="14"/>
        <v>-1594.6400000000003</v>
      </c>
      <c r="I41" s="290">
        <v>0</v>
      </c>
      <c r="J41" s="290">
        <v>0</v>
      </c>
    </row>
    <row r="42" spans="1:10" ht="27" customHeight="1" x14ac:dyDescent="0.3">
      <c r="A42" s="91"/>
      <c r="B42" s="92">
        <v>9221</v>
      </c>
      <c r="C42" s="93"/>
      <c r="D42" s="94" t="s">
        <v>107</v>
      </c>
      <c r="E42" s="192">
        <v>11051.17</v>
      </c>
      <c r="F42" s="193">
        <v>6780</v>
      </c>
      <c r="G42" s="193"/>
      <c r="H42" s="194">
        <v>3871.66</v>
      </c>
      <c r="I42" s="153">
        <f t="shared" si="1"/>
        <v>35.033937583079435</v>
      </c>
      <c r="J42" s="153">
        <f t="shared" si="2"/>
        <v>57.104129793510324</v>
      </c>
    </row>
    <row r="43" spans="1:10" ht="27" customHeight="1" x14ac:dyDescent="0.3">
      <c r="A43" s="91"/>
      <c r="B43" s="92">
        <v>9222</v>
      </c>
      <c r="C43" s="93"/>
      <c r="D43" s="94" t="s">
        <v>108</v>
      </c>
      <c r="E43" s="192">
        <v>0</v>
      </c>
      <c r="F43" s="193">
        <v>0</v>
      </c>
      <c r="G43" s="193"/>
      <c r="H43" s="194">
        <v>-5466.3</v>
      </c>
      <c r="I43" s="275">
        <v>0</v>
      </c>
      <c r="J43" s="275">
        <v>0</v>
      </c>
    </row>
    <row r="44" spans="1:10" ht="26.25" customHeight="1" x14ac:dyDescent="0.3">
      <c r="A44" s="96"/>
      <c r="B44" s="96"/>
      <c r="C44" s="96"/>
      <c r="D44" s="97" t="s">
        <v>89</v>
      </c>
      <c r="E44" s="185">
        <f>E10+E39+E35</f>
        <v>485653.93999999994</v>
      </c>
      <c r="F44" s="185">
        <f>F10+F39+F35</f>
        <v>1139659</v>
      </c>
      <c r="G44" s="185">
        <f>G10+G39+G35</f>
        <v>0</v>
      </c>
      <c r="H44" s="201">
        <f>H10+H39+H35</f>
        <v>585463.69999999995</v>
      </c>
      <c r="I44" s="292">
        <f t="shared" si="1"/>
        <v>120.55162159293921</v>
      </c>
      <c r="J44" s="292">
        <f t="shared" si="2"/>
        <v>51.371831398690304</v>
      </c>
    </row>
    <row r="45" spans="1:10" ht="27" customHeight="1" x14ac:dyDescent="0.3">
      <c r="A45" s="98"/>
      <c r="B45" s="98"/>
      <c r="C45" s="98"/>
      <c r="D45" s="98"/>
      <c r="E45" s="98"/>
      <c r="F45" s="98"/>
      <c r="G45" s="98"/>
      <c r="H45" s="98"/>
      <c r="I45" s="57"/>
      <c r="J45" s="57"/>
    </row>
    <row r="46" spans="1:10" ht="15" x14ac:dyDescent="0.3">
      <c r="A46" s="326" t="s">
        <v>16</v>
      </c>
      <c r="B46" s="327"/>
      <c r="C46" s="327"/>
      <c r="D46" s="327"/>
      <c r="E46" s="327"/>
      <c r="F46" s="327"/>
      <c r="G46" s="327"/>
      <c r="H46" s="327"/>
      <c r="I46" s="57"/>
      <c r="J46" s="57"/>
    </row>
    <row r="47" spans="1:10" ht="15.6" customHeight="1" x14ac:dyDescent="0.3">
      <c r="A47" s="60"/>
      <c r="B47" s="60"/>
      <c r="C47" s="60"/>
      <c r="D47" s="60"/>
      <c r="E47" s="125"/>
      <c r="F47" s="60"/>
      <c r="G47" s="61"/>
      <c r="H47" s="61"/>
      <c r="I47" s="57"/>
      <c r="J47" s="57"/>
    </row>
    <row r="48" spans="1:10" ht="30" customHeight="1" x14ac:dyDescent="0.3">
      <c r="A48" s="109" t="s">
        <v>13</v>
      </c>
      <c r="B48" s="161" t="s">
        <v>14</v>
      </c>
      <c r="C48" s="161" t="s">
        <v>15</v>
      </c>
      <c r="D48" s="161" t="s">
        <v>17</v>
      </c>
      <c r="E48" s="276" t="s">
        <v>194</v>
      </c>
      <c r="F48" s="17" t="s">
        <v>246</v>
      </c>
      <c r="G48" s="17" t="s">
        <v>247</v>
      </c>
      <c r="H48" s="276" t="s">
        <v>248</v>
      </c>
      <c r="I48" s="168" t="s">
        <v>195</v>
      </c>
      <c r="J48" s="168" t="s">
        <v>195</v>
      </c>
    </row>
    <row r="49" spans="1:11" x14ac:dyDescent="0.3">
      <c r="A49" s="163">
        <v>1</v>
      </c>
      <c r="B49" s="164">
        <v>2</v>
      </c>
      <c r="C49" s="164">
        <v>3</v>
      </c>
      <c r="D49" s="164">
        <v>4</v>
      </c>
      <c r="E49" s="164">
        <v>5</v>
      </c>
      <c r="F49" s="164">
        <v>6</v>
      </c>
      <c r="G49" s="164">
        <v>7</v>
      </c>
      <c r="H49" s="165">
        <v>8</v>
      </c>
      <c r="I49" s="169" t="s">
        <v>204</v>
      </c>
      <c r="J49" s="169" t="s">
        <v>203</v>
      </c>
    </row>
    <row r="50" spans="1:11" ht="15.6" x14ac:dyDescent="0.3">
      <c r="A50" s="81">
        <v>3</v>
      </c>
      <c r="B50" s="81"/>
      <c r="C50" s="81"/>
      <c r="D50" s="81" t="s">
        <v>18</v>
      </c>
      <c r="E50" s="202">
        <f>E51+E58+E92+E96+E100</f>
        <v>474577.56</v>
      </c>
      <c r="F50" s="202">
        <f>F51+F58+F92+F96+F100</f>
        <v>1131949</v>
      </c>
      <c r="G50" s="202">
        <f>G51+G58+G92+G96+G100</f>
        <v>0</v>
      </c>
      <c r="H50" s="203">
        <f>H51+H58+H92+H96+H100</f>
        <v>593961.01</v>
      </c>
      <c r="I50" s="294">
        <f>H50/E50*100</f>
        <v>125.1557300770816</v>
      </c>
      <c r="J50" s="294">
        <f>H50/F50*100</f>
        <v>52.472417926956069</v>
      </c>
      <c r="K50" s="38"/>
    </row>
    <row r="51" spans="1:11" ht="15.6" x14ac:dyDescent="0.3">
      <c r="A51" s="83"/>
      <c r="B51" s="99">
        <v>31</v>
      </c>
      <c r="C51" s="84"/>
      <c r="D51" s="99" t="s">
        <v>19</v>
      </c>
      <c r="E51" s="204">
        <f t="shared" ref="E51:H51" si="15">E52+E54+E56</f>
        <v>385009.82</v>
      </c>
      <c r="F51" s="204">
        <f t="shared" si="15"/>
        <v>946410</v>
      </c>
      <c r="G51" s="204">
        <f t="shared" si="15"/>
        <v>0</v>
      </c>
      <c r="H51" s="205">
        <f t="shared" si="15"/>
        <v>502592.13</v>
      </c>
      <c r="I51" s="293">
        <f t="shared" ref="I51:I106" si="16">H51/E51*100</f>
        <v>130.54008076988791</v>
      </c>
      <c r="J51" s="293">
        <f t="shared" ref="J51:J109" si="17">H51/F51*100</f>
        <v>53.105116175864588</v>
      </c>
    </row>
    <row r="52" spans="1:11" s="33" customFormat="1" ht="15.6" x14ac:dyDescent="0.3">
      <c r="A52" s="83"/>
      <c r="B52" s="83">
        <v>311</v>
      </c>
      <c r="C52" s="83"/>
      <c r="D52" s="83" t="s">
        <v>53</v>
      </c>
      <c r="E52" s="187">
        <f t="shared" ref="E52:H52" si="18">E53</f>
        <v>320203.94</v>
      </c>
      <c r="F52" s="187">
        <f t="shared" si="18"/>
        <v>777060</v>
      </c>
      <c r="G52" s="187">
        <f t="shared" si="18"/>
        <v>0</v>
      </c>
      <c r="H52" s="207">
        <f t="shared" si="18"/>
        <v>413485.38</v>
      </c>
      <c r="I52" s="293">
        <f t="shared" si="16"/>
        <v>129.13188388625073</v>
      </c>
      <c r="J52" s="293">
        <f t="shared" si="17"/>
        <v>53.211512624507762</v>
      </c>
    </row>
    <row r="53" spans="1:11" ht="15.6" x14ac:dyDescent="0.3">
      <c r="A53" s="83"/>
      <c r="B53" s="84">
        <v>31111</v>
      </c>
      <c r="C53" s="84"/>
      <c r="D53" s="84" t="s">
        <v>54</v>
      </c>
      <c r="E53" s="189">
        <v>320203.94</v>
      </c>
      <c r="F53" s="208">
        <v>777060</v>
      </c>
      <c r="G53" s="208">
        <v>0</v>
      </c>
      <c r="H53" s="209">
        <v>413485.38</v>
      </c>
      <c r="I53" s="206">
        <f t="shared" si="16"/>
        <v>129.13188388625073</v>
      </c>
      <c r="J53" s="206">
        <f t="shared" si="17"/>
        <v>53.211512624507762</v>
      </c>
    </row>
    <row r="54" spans="1:11" s="33" customFormat="1" ht="15.6" x14ac:dyDescent="0.3">
      <c r="A54" s="83"/>
      <c r="B54" s="83">
        <v>312</v>
      </c>
      <c r="C54" s="83"/>
      <c r="D54" s="83" t="s">
        <v>55</v>
      </c>
      <c r="E54" s="187">
        <f t="shared" ref="E54:H54" si="19">E55</f>
        <v>13669.53</v>
      </c>
      <c r="F54" s="187">
        <f t="shared" si="19"/>
        <v>41130</v>
      </c>
      <c r="G54" s="187">
        <f t="shared" si="19"/>
        <v>0</v>
      </c>
      <c r="H54" s="207">
        <f t="shared" si="19"/>
        <v>20863.900000000001</v>
      </c>
      <c r="I54" s="293">
        <f t="shared" si="16"/>
        <v>152.63070493279577</v>
      </c>
      <c r="J54" s="293">
        <f t="shared" si="17"/>
        <v>50.726720155604191</v>
      </c>
    </row>
    <row r="55" spans="1:11" ht="15.6" x14ac:dyDescent="0.3">
      <c r="A55" s="83"/>
      <c r="B55" s="84">
        <v>31219</v>
      </c>
      <c r="C55" s="84"/>
      <c r="D55" s="84" t="s">
        <v>55</v>
      </c>
      <c r="E55" s="189">
        <v>13669.53</v>
      </c>
      <c r="F55" s="208">
        <v>41130</v>
      </c>
      <c r="G55" s="208">
        <v>0</v>
      </c>
      <c r="H55" s="209">
        <v>20863.900000000001</v>
      </c>
      <c r="I55" s="206">
        <f t="shared" si="16"/>
        <v>152.63070493279577</v>
      </c>
      <c r="J55" s="206">
        <f t="shared" si="17"/>
        <v>50.726720155604191</v>
      </c>
    </row>
    <row r="56" spans="1:11" s="33" customFormat="1" ht="15.6" x14ac:dyDescent="0.3">
      <c r="A56" s="83"/>
      <c r="B56" s="83">
        <v>313</v>
      </c>
      <c r="C56" s="83"/>
      <c r="D56" s="83" t="s">
        <v>56</v>
      </c>
      <c r="E56" s="187">
        <f t="shared" ref="E56:H56" si="20">E57</f>
        <v>51136.35</v>
      </c>
      <c r="F56" s="187">
        <f t="shared" si="20"/>
        <v>128220</v>
      </c>
      <c r="G56" s="187">
        <f t="shared" si="20"/>
        <v>0</v>
      </c>
      <c r="H56" s="207">
        <f t="shared" si="20"/>
        <v>68242.850000000006</v>
      </c>
      <c r="I56" s="293">
        <f t="shared" si="16"/>
        <v>133.45272003183646</v>
      </c>
      <c r="J56" s="293">
        <f t="shared" si="17"/>
        <v>53.223249103104045</v>
      </c>
    </row>
    <row r="57" spans="1:11" ht="30" x14ac:dyDescent="0.3">
      <c r="A57" s="83"/>
      <c r="B57" s="84">
        <v>31321</v>
      </c>
      <c r="C57" s="84"/>
      <c r="D57" s="84" t="s">
        <v>57</v>
      </c>
      <c r="E57" s="189">
        <v>51136.35</v>
      </c>
      <c r="F57" s="208">
        <v>128220</v>
      </c>
      <c r="G57" s="208">
        <v>0</v>
      </c>
      <c r="H57" s="209">
        <v>68242.850000000006</v>
      </c>
      <c r="I57" s="206">
        <f t="shared" si="16"/>
        <v>133.45272003183646</v>
      </c>
      <c r="J57" s="206">
        <f t="shared" si="17"/>
        <v>53.223249103104045</v>
      </c>
      <c r="K57" s="38"/>
    </row>
    <row r="58" spans="1:11" ht="15.6" x14ac:dyDescent="0.3">
      <c r="A58" s="88"/>
      <c r="B58" s="87">
        <v>32</v>
      </c>
      <c r="C58" s="87"/>
      <c r="D58" s="87" t="s">
        <v>27</v>
      </c>
      <c r="E58" s="210">
        <f>E59+E64+E74+E86</f>
        <v>88545.37000000001</v>
      </c>
      <c r="F58" s="210">
        <f>F59+F64+F74+F86</f>
        <v>172149</v>
      </c>
      <c r="G58" s="210">
        <f>G59+G64+G74+G86</f>
        <v>0</v>
      </c>
      <c r="H58" s="211">
        <f>H59+H64+H74+H86</f>
        <v>90238.85</v>
      </c>
      <c r="I58" s="293">
        <f t="shared" si="16"/>
        <v>101.91255624094178</v>
      </c>
      <c r="J58" s="293">
        <f t="shared" si="17"/>
        <v>52.419038158804298</v>
      </c>
    </row>
    <row r="59" spans="1:11" s="33" customFormat="1" ht="15.6" x14ac:dyDescent="0.3">
      <c r="A59" s="86"/>
      <c r="B59" s="86">
        <v>321</v>
      </c>
      <c r="C59" s="86"/>
      <c r="D59" s="86" t="s">
        <v>58</v>
      </c>
      <c r="E59" s="188">
        <f t="shared" ref="E59" si="21">SUM(E60:E63)</f>
        <v>23698.840000000004</v>
      </c>
      <c r="F59" s="188">
        <f t="shared" ref="F59:H59" si="22">SUM(F60:F63)</f>
        <v>43800</v>
      </c>
      <c r="G59" s="188">
        <f t="shared" si="22"/>
        <v>0</v>
      </c>
      <c r="H59" s="212">
        <f t="shared" si="22"/>
        <v>21013.360000000001</v>
      </c>
      <c r="I59" s="293">
        <f t="shared" si="16"/>
        <v>88.668306128063648</v>
      </c>
      <c r="J59" s="293">
        <f t="shared" si="17"/>
        <v>47.975707762557079</v>
      </c>
    </row>
    <row r="60" spans="1:11" s="31" customFormat="1" ht="15.6" x14ac:dyDescent="0.3">
      <c r="A60" s="88"/>
      <c r="B60" s="88">
        <v>32119</v>
      </c>
      <c r="C60" s="88"/>
      <c r="D60" s="88" t="s">
        <v>66</v>
      </c>
      <c r="E60" s="198">
        <v>2454.4699999999998</v>
      </c>
      <c r="F60" s="208">
        <v>3420</v>
      </c>
      <c r="G60" s="208">
        <v>0</v>
      </c>
      <c r="H60" s="209">
        <v>1580.85</v>
      </c>
      <c r="I60" s="206">
        <f t="shared" si="16"/>
        <v>64.406979918271574</v>
      </c>
      <c r="J60" s="206">
        <f t="shared" si="17"/>
        <v>46.223684210526308</v>
      </c>
      <c r="K60"/>
    </row>
    <row r="61" spans="1:11" s="41" customFormat="1" ht="30.6" x14ac:dyDescent="0.3">
      <c r="A61" s="100"/>
      <c r="B61" s="100">
        <v>32121</v>
      </c>
      <c r="C61" s="100"/>
      <c r="D61" s="101" t="s">
        <v>59</v>
      </c>
      <c r="E61" s="213">
        <v>18285.36</v>
      </c>
      <c r="F61" s="208">
        <v>37790</v>
      </c>
      <c r="G61" s="208">
        <v>0</v>
      </c>
      <c r="H61" s="209">
        <v>17632.650000000001</v>
      </c>
      <c r="I61" s="206">
        <f t="shared" si="16"/>
        <v>96.430423026946158</v>
      </c>
      <c r="J61" s="206">
        <f t="shared" si="17"/>
        <v>46.659566022757346</v>
      </c>
      <c r="K61" s="42"/>
    </row>
    <row r="62" spans="1:11" s="31" customFormat="1" ht="15.6" x14ac:dyDescent="0.3">
      <c r="A62" s="88"/>
      <c r="B62" s="88">
        <v>32131</v>
      </c>
      <c r="C62" s="88"/>
      <c r="D62" s="88" t="s">
        <v>67</v>
      </c>
      <c r="E62" s="198">
        <v>2848.77</v>
      </c>
      <c r="F62" s="208">
        <v>2340</v>
      </c>
      <c r="G62" s="208">
        <v>0</v>
      </c>
      <c r="H62" s="209">
        <v>1771.66</v>
      </c>
      <c r="I62" s="206">
        <f t="shared" si="16"/>
        <v>62.190348817208829</v>
      </c>
      <c r="J62" s="206">
        <f t="shared" si="17"/>
        <v>75.711965811965825</v>
      </c>
      <c r="K62"/>
    </row>
    <row r="63" spans="1:11" s="31" customFormat="1" ht="15.6" x14ac:dyDescent="0.3">
      <c r="A63" s="88"/>
      <c r="B63" s="88">
        <v>32149</v>
      </c>
      <c r="C63" s="88"/>
      <c r="D63" s="88" t="s">
        <v>68</v>
      </c>
      <c r="E63" s="198">
        <v>110.24</v>
      </c>
      <c r="F63" s="208">
        <v>250</v>
      </c>
      <c r="G63" s="208">
        <v>0</v>
      </c>
      <c r="H63" s="209">
        <v>28.2</v>
      </c>
      <c r="I63" s="206">
        <f t="shared" si="16"/>
        <v>25.580551523947754</v>
      </c>
      <c r="J63" s="206">
        <f t="shared" si="17"/>
        <v>11.28</v>
      </c>
      <c r="K63"/>
    </row>
    <row r="64" spans="1:11" s="33" customFormat="1" ht="15.6" x14ac:dyDescent="0.3">
      <c r="A64" s="86"/>
      <c r="B64" s="86">
        <v>322</v>
      </c>
      <c r="C64" s="87"/>
      <c r="D64" s="90" t="s">
        <v>60</v>
      </c>
      <c r="E64" s="188">
        <f t="shared" ref="E64:H64" si="23">SUM(E65:E73)</f>
        <v>48120.990000000005</v>
      </c>
      <c r="F64" s="188">
        <f t="shared" si="23"/>
        <v>99590</v>
      </c>
      <c r="G64" s="188">
        <f t="shared" si="23"/>
        <v>0</v>
      </c>
      <c r="H64" s="212">
        <f t="shared" si="23"/>
        <v>55659.539999999994</v>
      </c>
      <c r="I64" s="293">
        <f t="shared" si="16"/>
        <v>115.66582483028714</v>
      </c>
      <c r="J64" s="293">
        <f t="shared" si="17"/>
        <v>55.888683602771358</v>
      </c>
    </row>
    <row r="65" spans="1:10" ht="15.6" x14ac:dyDescent="0.3">
      <c r="A65" s="88"/>
      <c r="B65" s="88">
        <v>32211</v>
      </c>
      <c r="C65" s="89"/>
      <c r="D65" s="102" t="s">
        <v>69</v>
      </c>
      <c r="E65" s="213">
        <v>684.69</v>
      </c>
      <c r="F65" s="208">
        <v>900</v>
      </c>
      <c r="G65" s="208">
        <v>0</v>
      </c>
      <c r="H65" s="209">
        <v>949.98</v>
      </c>
      <c r="I65" s="206">
        <f t="shared" si="16"/>
        <v>138.74600184024885</v>
      </c>
      <c r="J65" s="206">
        <f t="shared" si="17"/>
        <v>105.55333333333334</v>
      </c>
    </row>
    <row r="66" spans="1:10" ht="15.6" x14ac:dyDescent="0.3">
      <c r="A66" s="88"/>
      <c r="B66" s="88">
        <v>32219</v>
      </c>
      <c r="C66" s="89"/>
      <c r="D66" s="102" t="s">
        <v>186</v>
      </c>
      <c r="E66" s="213">
        <v>2379.0700000000002</v>
      </c>
      <c r="F66" s="208">
        <v>3500</v>
      </c>
      <c r="G66" s="208">
        <v>0</v>
      </c>
      <c r="H66" s="209">
        <v>2229.19</v>
      </c>
      <c r="I66" s="206">
        <f t="shared" si="16"/>
        <v>93.700059266856371</v>
      </c>
      <c r="J66" s="206">
        <f t="shared" si="17"/>
        <v>63.691142857142857</v>
      </c>
    </row>
    <row r="67" spans="1:10" ht="15.6" x14ac:dyDescent="0.3">
      <c r="A67" s="88"/>
      <c r="B67" s="88">
        <v>32229</v>
      </c>
      <c r="C67" s="89"/>
      <c r="D67" s="102" t="s">
        <v>70</v>
      </c>
      <c r="E67" s="213">
        <v>35102.57</v>
      </c>
      <c r="F67" s="208">
        <v>68010</v>
      </c>
      <c r="G67" s="208">
        <v>0</v>
      </c>
      <c r="H67" s="209">
        <v>36889.379999999997</v>
      </c>
      <c r="I67" s="206">
        <f t="shared" si="16"/>
        <v>105.09025407541384</v>
      </c>
      <c r="J67" s="206">
        <f t="shared" si="17"/>
        <v>54.241111601235104</v>
      </c>
    </row>
    <row r="68" spans="1:10" ht="15.6" x14ac:dyDescent="0.3">
      <c r="A68" s="88"/>
      <c r="B68" s="88">
        <v>32231</v>
      </c>
      <c r="C68" s="89"/>
      <c r="D68" s="102" t="s">
        <v>187</v>
      </c>
      <c r="E68" s="213">
        <v>3501.64</v>
      </c>
      <c r="F68" s="208">
        <v>6610</v>
      </c>
      <c r="G68" s="208">
        <v>0</v>
      </c>
      <c r="H68" s="209">
        <v>3415.74</v>
      </c>
      <c r="I68" s="206">
        <f t="shared" si="16"/>
        <v>97.546863755268959</v>
      </c>
      <c r="J68" s="206">
        <f t="shared" si="17"/>
        <v>51.675340393343419</v>
      </c>
    </row>
    <row r="69" spans="1:10" ht="15.6" x14ac:dyDescent="0.3">
      <c r="A69" s="88"/>
      <c r="B69" s="88">
        <v>32233</v>
      </c>
      <c r="C69" s="89"/>
      <c r="D69" s="102" t="s">
        <v>126</v>
      </c>
      <c r="E69" s="213">
        <v>6092.15</v>
      </c>
      <c r="F69" s="208">
        <v>10740</v>
      </c>
      <c r="G69" s="208">
        <v>0</v>
      </c>
      <c r="H69" s="209">
        <v>6458.51</v>
      </c>
      <c r="I69" s="206">
        <f t="shared" si="16"/>
        <v>106.01364050458378</v>
      </c>
      <c r="J69" s="206">
        <f t="shared" si="17"/>
        <v>60.135102420856612</v>
      </c>
    </row>
    <row r="70" spans="1:10" ht="15.6" x14ac:dyDescent="0.3">
      <c r="A70" s="88"/>
      <c r="B70" s="88">
        <v>32234</v>
      </c>
      <c r="C70" s="89"/>
      <c r="D70" s="102" t="s">
        <v>127</v>
      </c>
      <c r="E70" s="213">
        <v>51.9</v>
      </c>
      <c r="F70" s="208">
        <v>110</v>
      </c>
      <c r="G70" s="208">
        <v>0</v>
      </c>
      <c r="H70" s="209">
        <v>59.66</v>
      </c>
      <c r="I70" s="206">
        <f t="shared" si="16"/>
        <v>114.95183044315993</v>
      </c>
      <c r="J70" s="206">
        <f t="shared" si="17"/>
        <v>54.236363636363635</v>
      </c>
    </row>
    <row r="71" spans="1:10" ht="15.6" x14ac:dyDescent="0.3">
      <c r="A71" s="88"/>
      <c r="B71" s="88">
        <v>32244</v>
      </c>
      <c r="C71" s="89"/>
      <c r="D71" s="102" t="s">
        <v>79</v>
      </c>
      <c r="E71" s="213">
        <v>202.93</v>
      </c>
      <c r="F71" s="208">
        <v>9600</v>
      </c>
      <c r="G71" s="208">
        <v>0</v>
      </c>
      <c r="H71" s="209">
        <v>506.38</v>
      </c>
      <c r="I71" s="206">
        <f t="shared" si="16"/>
        <v>249.53432218006208</v>
      </c>
      <c r="J71" s="206">
        <f t="shared" si="17"/>
        <v>5.2747916666666663</v>
      </c>
    </row>
    <row r="72" spans="1:10" ht="15.6" x14ac:dyDescent="0.3">
      <c r="A72" s="88"/>
      <c r="B72" s="88">
        <v>32251</v>
      </c>
      <c r="C72" s="89"/>
      <c r="D72" s="102" t="s">
        <v>188</v>
      </c>
      <c r="E72" s="213">
        <v>106.04</v>
      </c>
      <c r="F72" s="208">
        <v>0</v>
      </c>
      <c r="G72" s="208">
        <v>0</v>
      </c>
      <c r="H72" s="209">
        <v>5150.7</v>
      </c>
      <c r="I72" s="206">
        <f t="shared" si="16"/>
        <v>4857.3179932101093</v>
      </c>
      <c r="J72" s="206">
        <v>0</v>
      </c>
    </row>
    <row r="73" spans="1:10" ht="15.6" x14ac:dyDescent="0.3">
      <c r="A73" s="88"/>
      <c r="B73" s="88">
        <v>32271</v>
      </c>
      <c r="C73" s="87"/>
      <c r="D73" s="88" t="s">
        <v>80</v>
      </c>
      <c r="E73" s="198">
        <v>0</v>
      </c>
      <c r="F73" s="208">
        <v>120</v>
      </c>
      <c r="G73" s="208">
        <v>0</v>
      </c>
      <c r="H73" s="209">
        <v>0</v>
      </c>
      <c r="I73" s="220">
        <v>0</v>
      </c>
      <c r="J73" s="220">
        <v>0</v>
      </c>
    </row>
    <row r="74" spans="1:10" s="33" customFormat="1" ht="15.6" x14ac:dyDescent="0.3">
      <c r="A74" s="86"/>
      <c r="B74" s="86">
        <v>323</v>
      </c>
      <c r="C74" s="87"/>
      <c r="D74" s="90" t="s">
        <v>71</v>
      </c>
      <c r="E74" s="188">
        <f>SUM(E75:E85)</f>
        <v>14618.069999999998</v>
      </c>
      <c r="F74" s="188">
        <f>SUM(F75:F85)</f>
        <v>25579</v>
      </c>
      <c r="G74" s="188">
        <f>SUM(G75:G85)</f>
        <v>0</v>
      </c>
      <c r="H74" s="212">
        <f>SUM(H75:H85)</f>
        <v>9445.5999999999985</v>
      </c>
      <c r="I74" s="293">
        <f t="shared" si="16"/>
        <v>64.615917149117493</v>
      </c>
      <c r="J74" s="293">
        <f t="shared" si="17"/>
        <v>36.92716681652918</v>
      </c>
    </row>
    <row r="75" spans="1:10" s="31" customFormat="1" ht="15.6" x14ac:dyDescent="0.3">
      <c r="A75" s="88"/>
      <c r="B75" s="88">
        <v>32311</v>
      </c>
      <c r="C75" s="89"/>
      <c r="D75" s="102" t="s">
        <v>189</v>
      </c>
      <c r="E75" s="214">
        <v>510.76</v>
      </c>
      <c r="F75" s="214">
        <v>1209</v>
      </c>
      <c r="G75" s="214">
        <v>0</v>
      </c>
      <c r="H75" s="215">
        <v>594.80999999999995</v>
      </c>
      <c r="I75" s="206">
        <f t="shared" si="16"/>
        <v>116.45586968439187</v>
      </c>
      <c r="J75" s="206">
        <f t="shared" si="17"/>
        <v>49.198511166253098</v>
      </c>
    </row>
    <row r="76" spans="1:10" s="31" customFormat="1" ht="15.6" x14ac:dyDescent="0.3">
      <c r="A76" s="88"/>
      <c r="B76" s="88">
        <v>32313</v>
      </c>
      <c r="C76" s="89"/>
      <c r="D76" s="102" t="s">
        <v>138</v>
      </c>
      <c r="E76" s="214">
        <v>225.44</v>
      </c>
      <c r="F76" s="214">
        <v>440</v>
      </c>
      <c r="G76" s="214">
        <v>0</v>
      </c>
      <c r="H76" s="215">
        <v>234.4</v>
      </c>
      <c r="I76" s="206">
        <f t="shared" si="16"/>
        <v>103.97444996451384</v>
      </c>
      <c r="J76" s="206">
        <f t="shared" si="17"/>
        <v>53.272727272727273</v>
      </c>
    </row>
    <row r="77" spans="1:10" s="31" customFormat="1" ht="15.6" x14ac:dyDescent="0.3">
      <c r="A77" s="88"/>
      <c r="B77" s="88">
        <v>32319</v>
      </c>
      <c r="C77" s="89"/>
      <c r="D77" s="102" t="s">
        <v>190</v>
      </c>
      <c r="E77" s="214">
        <v>1657.5</v>
      </c>
      <c r="F77" s="214">
        <v>3560</v>
      </c>
      <c r="G77" s="214">
        <v>0</v>
      </c>
      <c r="H77" s="215">
        <v>1174.78</v>
      </c>
      <c r="I77" s="206">
        <f t="shared" si="16"/>
        <v>70.876621417797892</v>
      </c>
      <c r="J77" s="206">
        <f t="shared" si="17"/>
        <v>32.999438202247191</v>
      </c>
    </row>
    <row r="78" spans="1:10" ht="15.6" x14ac:dyDescent="0.3">
      <c r="A78" s="88"/>
      <c r="B78" s="88">
        <v>32329</v>
      </c>
      <c r="C78" s="89"/>
      <c r="D78" s="102" t="s">
        <v>81</v>
      </c>
      <c r="E78" s="213">
        <v>1281.99</v>
      </c>
      <c r="F78" s="208">
        <v>6780</v>
      </c>
      <c r="G78" s="214">
        <v>0</v>
      </c>
      <c r="H78" s="209">
        <v>1269.5</v>
      </c>
      <c r="I78" s="206">
        <f t="shared" si="16"/>
        <v>99.025733430057954</v>
      </c>
      <c r="J78" s="206">
        <f t="shared" si="17"/>
        <v>18.724188790560472</v>
      </c>
    </row>
    <row r="79" spans="1:10" ht="15.6" x14ac:dyDescent="0.3">
      <c r="A79" s="88"/>
      <c r="B79" s="88">
        <v>32349</v>
      </c>
      <c r="C79" s="89"/>
      <c r="D79" s="102" t="s">
        <v>82</v>
      </c>
      <c r="E79" s="213">
        <v>2106.77</v>
      </c>
      <c r="F79" s="208">
        <v>3200</v>
      </c>
      <c r="G79" s="214">
        <v>0</v>
      </c>
      <c r="H79" s="209">
        <v>2207.09</v>
      </c>
      <c r="I79" s="206">
        <f t="shared" si="16"/>
        <v>104.76179174755669</v>
      </c>
      <c r="J79" s="206">
        <f t="shared" si="17"/>
        <v>68.971562500000005</v>
      </c>
    </row>
    <row r="80" spans="1:10" s="31" customFormat="1" ht="15.6" x14ac:dyDescent="0.3">
      <c r="A80" s="88"/>
      <c r="B80" s="88">
        <v>32361</v>
      </c>
      <c r="C80" s="89"/>
      <c r="D80" s="102" t="s">
        <v>83</v>
      </c>
      <c r="E80" s="214">
        <v>1921.11</v>
      </c>
      <c r="F80" s="214">
        <v>2010</v>
      </c>
      <c r="G80" s="214">
        <v>0</v>
      </c>
      <c r="H80" s="215">
        <v>2115</v>
      </c>
      <c r="I80" s="206">
        <f t="shared" si="16"/>
        <v>110.09260271405594</v>
      </c>
      <c r="J80" s="206">
        <f t="shared" si="17"/>
        <v>105.22388059701493</v>
      </c>
    </row>
    <row r="81" spans="1:11" s="31" customFormat="1" ht="15.6" x14ac:dyDescent="0.3">
      <c r="A81" s="88"/>
      <c r="B81" s="88">
        <v>32369</v>
      </c>
      <c r="C81" s="89"/>
      <c r="D81" s="102" t="s">
        <v>191</v>
      </c>
      <c r="E81" s="214">
        <v>159.30000000000001</v>
      </c>
      <c r="F81" s="214">
        <v>210</v>
      </c>
      <c r="G81" s="214">
        <v>0</v>
      </c>
      <c r="H81" s="215">
        <v>159.30000000000001</v>
      </c>
      <c r="I81" s="206">
        <f t="shared" si="16"/>
        <v>100</v>
      </c>
      <c r="J81" s="206">
        <f t="shared" si="17"/>
        <v>75.857142857142861</v>
      </c>
    </row>
    <row r="82" spans="1:11" s="31" customFormat="1" ht="15.6" x14ac:dyDescent="0.3">
      <c r="A82" s="88"/>
      <c r="B82" s="88">
        <v>32372</v>
      </c>
      <c r="C82" s="89"/>
      <c r="D82" s="102" t="s">
        <v>197</v>
      </c>
      <c r="E82" s="214">
        <v>60.49</v>
      </c>
      <c r="F82" s="214">
        <v>0</v>
      </c>
      <c r="G82" s="214">
        <v>0</v>
      </c>
      <c r="H82" s="215">
        <v>0</v>
      </c>
      <c r="I82" s="220">
        <v>0</v>
      </c>
      <c r="J82" s="220">
        <v>0</v>
      </c>
    </row>
    <row r="83" spans="1:11" ht="15.6" x14ac:dyDescent="0.3">
      <c r="A83" s="88"/>
      <c r="B83" s="88">
        <v>32379</v>
      </c>
      <c r="C83" s="89"/>
      <c r="D83" s="102" t="s">
        <v>72</v>
      </c>
      <c r="E83" s="213">
        <v>5153</v>
      </c>
      <c r="F83" s="208">
        <v>4000</v>
      </c>
      <c r="G83" s="214">
        <v>0</v>
      </c>
      <c r="H83" s="209">
        <v>0</v>
      </c>
      <c r="I83" s="206">
        <f t="shared" si="16"/>
        <v>0</v>
      </c>
      <c r="J83" s="206">
        <f t="shared" si="17"/>
        <v>0</v>
      </c>
    </row>
    <row r="84" spans="1:11" ht="15.6" x14ac:dyDescent="0.3">
      <c r="A84" s="88"/>
      <c r="B84" s="88">
        <v>32389</v>
      </c>
      <c r="C84" s="89"/>
      <c r="D84" s="102" t="s">
        <v>85</v>
      </c>
      <c r="E84" s="213">
        <v>897.91</v>
      </c>
      <c r="F84" s="216">
        <v>1800</v>
      </c>
      <c r="G84" s="214">
        <v>0</v>
      </c>
      <c r="H84" s="217">
        <v>1046.92</v>
      </c>
      <c r="I84" s="206">
        <f t="shared" si="16"/>
        <v>116.59520441915114</v>
      </c>
      <c r="J84" s="206">
        <f t="shared" si="17"/>
        <v>58.162222222222226</v>
      </c>
    </row>
    <row r="85" spans="1:11" ht="15.6" x14ac:dyDescent="0.3">
      <c r="A85" s="88"/>
      <c r="B85" s="88">
        <v>32399</v>
      </c>
      <c r="C85" s="89"/>
      <c r="D85" s="102" t="s">
        <v>86</v>
      </c>
      <c r="E85" s="213">
        <v>643.79999999999995</v>
      </c>
      <c r="F85" s="208">
        <v>2370</v>
      </c>
      <c r="G85" s="214">
        <v>0</v>
      </c>
      <c r="H85" s="209">
        <v>643.79999999999995</v>
      </c>
      <c r="I85" s="206">
        <f t="shared" si="16"/>
        <v>100</v>
      </c>
      <c r="J85" s="206">
        <f t="shared" si="17"/>
        <v>27.164556962025316</v>
      </c>
    </row>
    <row r="86" spans="1:11" s="33" customFormat="1" ht="31.2" x14ac:dyDescent="0.3">
      <c r="A86" s="86"/>
      <c r="B86" s="86">
        <v>329</v>
      </c>
      <c r="C86" s="87"/>
      <c r="D86" s="90" t="s">
        <v>62</v>
      </c>
      <c r="E86" s="188">
        <f>SUM(E87:E91)</f>
        <v>2107.4699999999998</v>
      </c>
      <c r="F86" s="188">
        <f>SUM(F87:F91)</f>
        <v>3180</v>
      </c>
      <c r="G86" s="188">
        <f>SUM(G87:G91)</f>
        <v>0</v>
      </c>
      <c r="H86" s="212">
        <f>SUM(H87:H91)</f>
        <v>4120.3500000000004</v>
      </c>
      <c r="I86" s="293">
        <f t="shared" si="16"/>
        <v>195.51167988156419</v>
      </c>
      <c r="J86" s="293">
        <f t="shared" si="17"/>
        <v>129.57075471698113</v>
      </c>
      <c r="K86" s="31"/>
    </row>
    <row r="87" spans="1:11" ht="15.6" x14ac:dyDescent="0.3">
      <c r="A87" s="88"/>
      <c r="B87" s="88">
        <v>32922</v>
      </c>
      <c r="C87" s="89"/>
      <c r="D87" s="102" t="s">
        <v>94</v>
      </c>
      <c r="E87" s="213">
        <v>1108.74</v>
      </c>
      <c r="F87" s="216">
        <v>1110</v>
      </c>
      <c r="G87" s="216">
        <v>0</v>
      </c>
      <c r="H87" s="217">
        <v>1129.6600000000001</v>
      </c>
      <c r="I87" s="206">
        <f t="shared" si="16"/>
        <v>101.8868264877248</v>
      </c>
      <c r="J87" s="206">
        <f t="shared" si="17"/>
        <v>101.77117117117118</v>
      </c>
    </row>
    <row r="88" spans="1:11" ht="15.6" x14ac:dyDescent="0.3">
      <c r="A88" s="88"/>
      <c r="B88" s="88">
        <v>32941</v>
      </c>
      <c r="C88" s="89"/>
      <c r="D88" s="102" t="s">
        <v>87</v>
      </c>
      <c r="E88" s="213">
        <v>108.09</v>
      </c>
      <c r="F88" s="216">
        <v>160</v>
      </c>
      <c r="G88" s="216">
        <v>0</v>
      </c>
      <c r="H88" s="217">
        <v>108.09</v>
      </c>
      <c r="I88" s="206">
        <f t="shared" si="16"/>
        <v>100</v>
      </c>
      <c r="J88" s="206">
        <f t="shared" si="17"/>
        <v>67.556250000000006</v>
      </c>
    </row>
    <row r="89" spans="1:11" ht="15.6" x14ac:dyDescent="0.3">
      <c r="A89" s="88"/>
      <c r="B89" s="88">
        <v>32955</v>
      </c>
      <c r="C89" s="89"/>
      <c r="D89" s="102" t="s">
        <v>61</v>
      </c>
      <c r="E89" s="213">
        <v>746.58</v>
      </c>
      <c r="F89" s="208">
        <v>1680</v>
      </c>
      <c r="G89" s="216">
        <v>0</v>
      </c>
      <c r="H89" s="209">
        <v>980</v>
      </c>
      <c r="I89" s="206">
        <f t="shared" si="16"/>
        <v>131.26523614348093</v>
      </c>
      <c r="J89" s="206">
        <f t="shared" si="17"/>
        <v>58.333333333333336</v>
      </c>
    </row>
    <row r="90" spans="1:11" ht="15.6" x14ac:dyDescent="0.3">
      <c r="A90" s="88"/>
      <c r="B90" s="88">
        <v>32961</v>
      </c>
      <c r="C90" s="89"/>
      <c r="D90" s="102" t="s">
        <v>206</v>
      </c>
      <c r="E90" s="213">
        <v>0</v>
      </c>
      <c r="F90" s="208">
        <v>0</v>
      </c>
      <c r="G90" s="216">
        <v>0</v>
      </c>
      <c r="H90" s="209">
        <v>0</v>
      </c>
      <c r="I90" s="220">
        <v>0</v>
      </c>
      <c r="J90" s="220">
        <v>0</v>
      </c>
    </row>
    <row r="91" spans="1:11" ht="15.6" x14ac:dyDescent="0.3">
      <c r="A91" s="88"/>
      <c r="B91" s="88">
        <v>32999</v>
      </c>
      <c r="C91" s="89"/>
      <c r="D91" s="102" t="s">
        <v>62</v>
      </c>
      <c r="E91" s="213">
        <v>144.06</v>
      </c>
      <c r="F91" s="208">
        <v>230</v>
      </c>
      <c r="G91" s="216">
        <v>0</v>
      </c>
      <c r="H91" s="209">
        <v>1902.6</v>
      </c>
      <c r="I91" s="206">
        <f t="shared" si="16"/>
        <v>1320.6997084548104</v>
      </c>
      <c r="J91" s="206">
        <f t="shared" si="17"/>
        <v>827.21739130434776</v>
      </c>
    </row>
    <row r="92" spans="1:11" ht="15.6" x14ac:dyDescent="0.3">
      <c r="A92" s="88"/>
      <c r="B92" s="87">
        <v>34</v>
      </c>
      <c r="C92" s="87"/>
      <c r="D92" s="103" t="s">
        <v>63</v>
      </c>
      <c r="E92" s="210">
        <f t="shared" ref="E92:H92" si="24">E93</f>
        <v>397.4</v>
      </c>
      <c r="F92" s="210">
        <f t="shared" si="24"/>
        <v>770</v>
      </c>
      <c r="G92" s="210">
        <f t="shared" si="24"/>
        <v>0</v>
      </c>
      <c r="H92" s="211">
        <f t="shared" si="24"/>
        <v>304.02999999999997</v>
      </c>
      <c r="I92" s="293">
        <f t="shared" si="16"/>
        <v>76.504781077000501</v>
      </c>
      <c r="J92" s="293">
        <f t="shared" si="17"/>
        <v>39.484415584415586</v>
      </c>
    </row>
    <row r="93" spans="1:11" s="33" customFormat="1" ht="15.6" x14ac:dyDescent="0.3">
      <c r="A93" s="86"/>
      <c r="B93" s="86">
        <v>343</v>
      </c>
      <c r="C93" s="87"/>
      <c r="D93" s="90" t="s">
        <v>64</v>
      </c>
      <c r="E93" s="188">
        <f t="shared" ref="E93" si="25">E94+E95</f>
        <v>397.4</v>
      </c>
      <c r="F93" s="188">
        <f t="shared" ref="F93:H93" si="26">F94+F95</f>
        <v>770</v>
      </c>
      <c r="G93" s="188">
        <f t="shared" si="26"/>
        <v>0</v>
      </c>
      <c r="H93" s="212">
        <f t="shared" si="26"/>
        <v>304.02999999999997</v>
      </c>
      <c r="I93" s="293">
        <f t="shared" si="16"/>
        <v>76.504781077000501</v>
      </c>
      <c r="J93" s="293">
        <f t="shared" si="17"/>
        <v>39.484415584415586</v>
      </c>
    </row>
    <row r="94" spans="1:11" s="42" customFormat="1" ht="30.6" x14ac:dyDescent="0.3">
      <c r="A94" s="100"/>
      <c r="B94" s="100">
        <v>34311</v>
      </c>
      <c r="C94" s="104"/>
      <c r="D94" s="101" t="s">
        <v>88</v>
      </c>
      <c r="E94" s="213">
        <v>396.39</v>
      </c>
      <c r="F94" s="208">
        <v>750</v>
      </c>
      <c r="G94" s="208">
        <v>0</v>
      </c>
      <c r="H94" s="209">
        <v>304.02999999999997</v>
      </c>
      <c r="I94" s="206">
        <f t="shared" si="16"/>
        <v>76.699714927218139</v>
      </c>
      <c r="J94" s="206">
        <f t="shared" si="17"/>
        <v>40.537333333333329</v>
      </c>
      <c r="K94" s="44"/>
    </row>
    <row r="95" spans="1:11" ht="15.6" x14ac:dyDescent="0.3">
      <c r="A95" s="88"/>
      <c r="B95" s="88">
        <v>34339</v>
      </c>
      <c r="C95" s="87"/>
      <c r="D95" s="102" t="s">
        <v>65</v>
      </c>
      <c r="E95" s="213">
        <v>1.01</v>
      </c>
      <c r="F95" s="208">
        <v>20</v>
      </c>
      <c r="G95" s="208">
        <v>0</v>
      </c>
      <c r="H95" s="209">
        <v>0</v>
      </c>
      <c r="I95" s="206">
        <f t="shared" si="16"/>
        <v>0</v>
      </c>
      <c r="J95" s="206">
        <f t="shared" si="17"/>
        <v>0</v>
      </c>
    </row>
    <row r="96" spans="1:11" ht="46.8" x14ac:dyDescent="0.3">
      <c r="A96" s="87"/>
      <c r="B96" s="87">
        <v>37</v>
      </c>
      <c r="C96" s="87"/>
      <c r="D96" s="103" t="s">
        <v>84</v>
      </c>
      <c r="E96" s="210">
        <f t="shared" ref="E96:H96" si="27">E97</f>
        <v>0</v>
      </c>
      <c r="F96" s="210">
        <f t="shared" si="27"/>
        <v>12000</v>
      </c>
      <c r="G96" s="210">
        <f t="shared" si="27"/>
        <v>0</v>
      </c>
      <c r="H96" s="211">
        <f t="shared" si="27"/>
        <v>250</v>
      </c>
      <c r="I96" s="206">
        <v>0</v>
      </c>
      <c r="J96" s="293">
        <f t="shared" si="17"/>
        <v>2.083333333333333</v>
      </c>
    </row>
    <row r="97" spans="1:10" s="33" customFormat="1" ht="31.2" x14ac:dyDescent="0.3">
      <c r="A97" s="86"/>
      <c r="B97" s="86">
        <v>372</v>
      </c>
      <c r="C97" s="87"/>
      <c r="D97" s="90" t="s">
        <v>77</v>
      </c>
      <c r="E97" s="188">
        <f>SUM(E98:E99)</f>
        <v>0</v>
      </c>
      <c r="F97" s="188">
        <f t="shared" ref="F97:H97" si="28">SUM(F98:F99)</f>
        <v>12000</v>
      </c>
      <c r="G97" s="188">
        <f t="shared" si="28"/>
        <v>0</v>
      </c>
      <c r="H97" s="188">
        <f t="shared" si="28"/>
        <v>250</v>
      </c>
      <c r="I97" s="206">
        <v>0</v>
      </c>
      <c r="J97" s="293">
        <f t="shared" si="17"/>
        <v>2.083333333333333</v>
      </c>
    </row>
    <row r="98" spans="1:10" s="31" customFormat="1" ht="30" x14ac:dyDescent="0.3">
      <c r="A98" s="88"/>
      <c r="B98" s="88">
        <v>37219</v>
      </c>
      <c r="C98" s="89"/>
      <c r="D98" s="102" t="s">
        <v>253</v>
      </c>
      <c r="E98" s="214">
        <v>0</v>
      </c>
      <c r="F98" s="214">
        <v>0</v>
      </c>
      <c r="G98" s="214">
        <v>0</v>
      </c>
      <c r="H98" s="215">
        <v>250</v>
      </c>
      <c r="I98" s="206">
        <v>0</v>
      </c>
      <c r="J98" s="220">
        <v>0</v>
      </c>
    </row>
    <row r="99" spans="1:10" s="31" customFormat="1" ht="30" x14ac:dyDescent="0.3">
      <c r="A99" s="88"/>
      <c r="B99" s="88">
        <v>37229</v>
      </c>
      <c r="C99" s="89"/>
      <c r="D99" s="102" t="s">
        <v>78</v>
      </c>
      <c r="E99" s="213">
        <v>0</v>
      </c>
      <c r="F99" s="208">
        <v>12000</v>
      </c>
      <c r="G99" s="208">
        <v>0</v>
      </c>
      <c r="H99" s="209">
        <v>0</v>
      </c>
      <c r="I99" s="206">
        <v>0</v>
      </c>
      <c r="J99" s="220">
        <v>0</v>
      </c>
    </row>
    <row r="100" spans="1:10" ht="15.6" x14ac:dyDescent="0.3">
      <c r="A100" s="87"/>
      <c r="B100" s="87">
        <v>38</v>
      </c>
      <c r="C100" s="87"/>
      <c r="D100" s="103" t="s">
        <v>207</v>
      </c>
      <c r="E100" s="210">
        <f t="shared" ref="E100:H100" si="29">E101</f>
        <v>624.97</v>
      </c>
      <c r="F100" s="210">
        <f t="shared" si="29"/>
        <v>620</v>
      </c>
      <c r="G100" s="210">
        <f t="shared" si="29"/>
        <v>0</v>
      </c>
      <c r="H100" s="211">
        <f t="shared" si="29"/>
        <v>576</v>
      </c>
      <c r="I100" s="293">
        <f t="shared" si="16"/>
        <v>92.164423892346832</v>
      </c>
      <c r="J100" s="293">
        <f t="shared" si="17"/>
        <v>92.903225806451616</v>
      </c>
    </row>
    <row r="101" spans="1:10" s="33" customFormat="1" ht="15.6" x14ac:dyDescent="0.3">
      <c r="A101" s="86"/>
      <c r="B101" s="86">
        <v>381</v>
      </c>
      <c r="C101" s="87"/>
      <c r="D101" s="90" t="s">
        <v>52</v>
      </c>
      <c r="E101" s="188">
        <f>SUM(E102:E102)</f>
        <v>624.97</v>
      </c>
      <c r="F101" s="188">
        <f>SUM(F102:F102)</f>
        <v>620</v>
      </c>
      <c r="G101" s="188">
        <f t="shared" ref="G101:H101" si="30">SUM(G102:G102)</f>
        <v>0</v>
      </c>
      <c r="H101" s="212">
        <f t="shared" si="30"/>
        <v>576</v>
      </c>
      <c r="I101" s="293">
        <f t="shared" si="16"/>
        <v>92.164423892346832</v>
      </c>
      <c r="J101" s="293">
        <f t="shared" si="17"/>
        <v>92.903225806451616</v>
      </c>
    </row>
    <row r="102" spans="1:10" ht="15.6" x14ac:dyDescent="0.3">
      <c r="A102" s="88"/>
      <c r="B102" s="88">
        <v>38129</v>
      </c>
      <c r="C102" s="87"/>
      <c r="D102" s="102" t="s">
        <v>200</v>
      </c>
      <c r="E102" s="213">
        <v>624.97</v>
      </c>
      <c r="F102" s="208">
        <v>620</v>
      </c>
      <c r="G102" s="208">
        <v>0</v>
      </c>
      <c r="H102" s="209">
        <v>576</v>
      </c>
      <c r="I102" s="206">
        <f t="shared" si="16"/>
        <v>92.164423892346832</v>
      </c>
      <c r="J102" s="296">
        <f t="shared" si="17"/>
        <v>92.903225806451616</v>
      </c>
    </row>
    <row r="103" spans="1:10" ht="31.2" x14ac:dyDescent="0.3">
      <c r="A103" s="107">
        <v>4</v>
      </c>
      <c r="B103" s="108"/>
      <c r="C103" s="108"/>
      <c r="D103" s="95" t="s">
        <v>20</v>
      </c>
      <c r="E103" s="218">
        <f t="shared" ref="E103:H103" si="31">E104</f>
        <v>175.01</v>
      </c>
      <c r="F103" s="218">
        <f t="shared" si="31"/>
        <v>7710</v>
      </c>
      <c r="G103" s="218">
        <f t="shared" si="31"/>
        <v>0</v>
      </c>
      <c r="H103" s="219">
        <f t="shared" si="31"/>
        <v>138.88999999999999</v>
      </c>
      <c r="I103" s="294">
        <f t="shared" si="16"/>
        <v>79.361179361179353</v>
      </c>
      <c r="J103" s="294">
        <f t="shared" si="17"/>
        <v>1.8014267185473407</v>
      </c>
    </row>
    <row r="104" spans="1:10" ht="31.2" x14ac:dyDescent="0.3">
      <c r="A104" s="84"/>
      <c r="B104" s="99">
        <v>42</v>
      </c>
      <c r="C104" s="99"/>
      <c r="D104" s="106" t="s">
        <v>35</v>
      </c>
      <c r="E104" s="204">
        <f t="shared" ref="E104" si="32">E105+E108</f>
        <v>175.01</v>
      </c>
      <c r="F104" s="204">
        <f t="shared" ref="F104:H104" si="33">F105+F108</f>
        <v>7710</v>
      </c>
      <c r="G104" s="204">
        <f t="shared" si="33"/>
        <v>0</v>
      </c>
      <c r="H104" s="205">
        <f t="shared" si="33"/>
        <v>138.88999999999999</v>
      </c>
      <c r="I104" s="293">
        <f t="shared" si="16"/>
        <v>79.361179361179353</v>
      </c>
      <c r="J104" s="293">
        <f t="shared" si="17"/>
        <v>1.8014267185473407</v>
      </c>
    </row>
    <row r="105" spans="1:10" s="33" customFormat="1" ht="15.6" x14ac:dyDescent="0.3">
      <c r="A105" s="83"/>
      <c r="B105" s="83">
        <v>422</v>
      </c>
      <c r="C105" s="83"/>
      <c r="D105" s="105" t="s">
        <v>73</v>
      </c>
      <c r="E105" s="187">
        <f>SUM(E106:E107)</f>
        <v>175.01</v>
      </c>
      <c r="F105" s="187">
        <f t="shared" ref="F105:H105" si="34">SUM(F106:F107)</f>
        <v>6380</v>
      </c>
      <c r="G105" s="187">
        <f t="shared" si="34"/>
        <v>0</v>
      </c>
      <c r="H105" s="187">
        <f t="shared" si="34"/>
        <v>129</v>
      </c>
      <c r="I105" s="293">
        <f t="shared" si="16"/>
        <v>73.710073710073715</v>
      </c>
      <c r="J105" s="293">
        <f t="shared" si="17"/>
        <v>2.0219435736677118</v>
      </c>
    </row>
    <row r="106" spans="1:10" s="33" customFormat="1" ht="15.6" x14ac:dyDescent="0.3">
      <c r="A106" s="83"/>
      <c r="B106" s="84">
        <v>42217</v>
      </c>
      <c r="C106" s="84"/>
      <c r="D106" s="94" t="s">
        <v>208</v>
      </c>
      <c r="E106" s="192">
        <v>175.01</v>
      </c>
      <c r="F106" s="192">
        <v>0</v>
      </c>
      <c r="G106" s="192">
        <v>0</v>
      </c>
      <c r="H106" s="221">
        <v>0</v>
      </c>
      <c r="I106" s="206">
        <f t="shared" si="16"/>
        <v>0</v>
      </c>
      <c r="J106" s="296">
        <v>0</v>
      </c>
    </row>
    <row r="107" spans="1:10" ht="30" x14ac:dyDescent="0.3">
      <c r="A107" s="84"/>
      <c r="B107" s="84">
        <v>42273</v>
      </c>
      <c r="C107" s="84"/>
      <c r="D107" s="94" t="s">
        <v>74</v>
      </c>
      <c r="E107" s="189">
        <v>0</v>
      </c>
      <c r="F107" s="208">
        <v>6380</v>
      </c>
      <c r="G107" s="208">
        <v>0</v>
      </c>
      <c r="H107" s="209">
        <v>129</v>
      </c>
      <c r="I107" s="206">
        <v>0</v>
      </c>
      <c r="J107" s="296">
        <f t="shared" si="17"/>
        <v>2.0219435736677118</v>
      </c>
    </row>
    <row r="108" spans="1:10" s="33" customFormat="1" ht="31.2" x14ac:dyDescent="0.3">
      <c r="A108" s="83"/>
      <c r="B108" s="83">
        <v>424</v>
      </c>
      <c r="C108" s="83"/>
      <c r="D108" s="105" t="s">
        <v>75</v>
      </c>
      <c r="E108" s="187">
        <f t="shared" ref="E108:H108" si="35">E109</f>
        <v>0</v>
      </c>
      <c r="F108" s="187">
        <f t="shared" si="35"/>
        <v>1330</v>
      </c>
      <c r="G108" s="187">
        <f t="shared" si="35"/>
        <v>0</v>
      </c>
      <c r="H108" s="207">
        <f t="shared" si="35"/>
        <v>9.89</v>
      </c>
      <c r="I108" s="295">
        <v>0</v>
      </c>
      <c r="J108" s="293">
        <f t="shared" si="17"/>
        <v>0.74360902255639094</v>
      </c>
    </row>
    <row r="109" spans="1:10" ht="15.6" x14ac:dyDescent="0.3">
      <c r="A109" s="84"/>
      <c r="B109" s="84">
        <v>42411</v>
      </c>
      <c r="C109" s="84"/>
      <c r="D109" s="94" t="s">
        <v>76</v>
      </c>
      <c r="E109" s="189">
        <v>0</v>
      </c>
      <c r="F109" s="208">
        <v>1330</v>
      </c>
      <c r="G109" s="208">
        <v>0</v>
      </c>
      <c r="H109" s="209">
        <v>9.89</v>
      </c>
      <c r="I109" s="220">
        <v>0</v>
      </c>
      <c r="J109" s="296">
        <f t="shared" si="17"/>
        <v>0.74360902255639094</v>
      </c>
    </row>
    <row r="110" spans="1:10" ht="15.6" x14ac:dyDescent="0.3">
      <c r="A110" s="96"/>
      <c r="B110" s="96"/>
      <c r="C110" s="96"/>
      <c r="D110" s="97" t="s">
        <v>89</v>
      </c>
      <c r="E110" s="185">
        <f>E50+E103</f>
        <v>474752.57</v>
      </c>
      <c r="F110" s="185">
        <f>F50+F103</f>
        <v>1139659</v>
      </c>
      <c r="G110" s="185">
        <f>G50+G103</f>
        <v>0</v>
      </c>
      <c r="H110" s="201">
        <f>H50+H103</f>
        <v>594099.9</v>
      </c>
      <c r="I110" s="297">
        <f t="shared" ref="I110" si="36">H110/E110*100</f>
        <v>125.13884864277829</v>
      </c>
      <c r="J110" s="297">
        <f t="shared" ref="J110" si="37">H110/F110*100</f>
        <v>52.129619473895261</v>
      </c>
    </row>
  </sheetData>
  <mergeCells count="6">
    <mergeCell ref="A1:H1"/>
    <mergeCell ref="A3:H3"/>
    <mergeCell ref="A6:H6"/>
    <mergeCell ref="A46:H46"/>
    <mergeCell ref="A9:D9"/>
    <mergeCell ref="A5:J5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2"/>
  <sheetViews>
    <sheetView workbookViewId="0">
      <selection activeCell="G19" sqref="G19"/>
    </sheetView>
  </sheetViews>
  <sheetFormatPr defaultRowHeight="14.4" x14ac:dyDescent="0.3"/>
  <cols>
    <col min="1" max="1" width="45" customWidth="1"/>
    <col min="2" max="2" width="16.88671875" customWidth="1"/>
    <col min="3" max="3" width="16.21875" customWidth="1"/>
    <col min="4" max="4" width="13.6640625" customWidth="1"/>
    <col min="5" max="5" width="14.33203125" customWidth="1"/>
    <col min="6" max="6" width="11.44140625" customWidth="1"/>
    <col min="7" max="7" width="12" customWidth="1"/>
  </cols>
  <sheetData>
    <row r="2" spans="1:7" ht="15.6" x14ac:dyDescent="0.3">
      <c r="A2" s="228"/>
      <c r="B2" s="228"/>
      <c r="C2" s="228"/>
      <c r="D2" s="228"/>
      <c r="E2" s="228"/>
      <c r="F2" s="228"/>
      <c r="G2" s="228"/>
    </row>
    <row r="3" spans="1:7" ht="15.75" customHeight="1" x14ac:dyDescent="0.3">
      <c r="A3" s="308" t="s">
        <v>223</v>
      </c>
      <c r="B3" s="308"/>
      <c r="C3" s="308"/>
      <c r="D3" s="308"/>
      <c r="E3" s="308"/>
      <c r="F3" s="308"/>
      <c r="G3" s="308"/>
    </row>
    <row r="4" spans="1:7" ht="17.399999999999999" x14ac:dyDescent="0.3">
      <c r="A4" s="236"/>
      <c r="B4" s="236"/>
      <c r="C4" s="236"/>
      <c r="D4" s="236"/>
      <c r="E4" s="237"/>
      <c r="F4" s="237"/>
      <c r="G4" s="237"/>
    </row>
    <row r="5" spans="1:7" ht="33.75" customHeight="1" x14ac:dyDescent="0.3">
      <c r="A5" s="278" t="s">
        <v>21</v>
      </c>
      <c r="B5" s="276" t="s">
        <v>194</v>
      </c>
      <c r="C5" s="17" t="s">
        <v>246</v>
      </c>
      <c r="D5" s="17" t="s">
        <v>247</v>
      </c>
      <c r="E5" s="276" t="s">
        <v>248</v>
      </c>
      <c r="F5" s="278" t="s">
        <v>195</v>
      </c>
      <c r="G5" s="278" t="s">
        <v>210</v>
      </c>
    </row>
    <row r="6" spans="1:7" x14ac:dyDescent="0.3">
      <c r="A6" s="238">
        <v>1</v>
      </c>
      <c r="B6" s="239">
        <v>2</v>
      </c>
      <c r="C6" s="239">
        <v>3</v>
      </c>
      <c r="D6" s="239">
        <v>4</v>
      </c>
      <c r="E6" s="239">
        <v>5</v>
      </c>
      <c r="F6" s="239" t="s">
        <v>211</v>
      </c>
      <c r="G6" s="239" t="s">
        <v>219</v>
      </c>
    </row>
    <row r="7" spans="1:7" s="254" customFormat="1" x14ac:dyDescent="0.3">
      <c r="A7" s="252" t="s">
        <v>227</v>
      </c>
      <c r="B7" s="253"/>
      <c r="C7" s="253"/>
      <c r="D7" s="253"/>
      <c r="E7" s="253"/>
      <c r="F7" s="253"/>
      <c r="G7" s="253"/>
    </row>
    <row r="8" spans="1:7" s="254" customFormat="1" x14ac:dyDescent="0.3">
      <c r="A8" s="262" t="s">
        <v>230</v>
      </c>
      <c r="B8" s="253"/>
      <c r="C8" s="253"/>
      <c r="D8" s="253"/>
      <c r="E8" s="253"/>
      <c r="F8" s="253"/>
      <c r="G8" s="253"/>
    </row>
    <row r="9" spans="1:7" s="254" customFormat="1" x14ac:dyDescent="0.3">
      <c r="A9" s="241" t="s">
        <v>228</v>
      </c>
      <c r="B9" s="256">
        <v>10844.26</v>
      </c>
      <c r="C9" s="256">
        <v>28940</v>
      </c>
      <c r="D9" s="256"/>
      <c r="E9" s="256">
        <v>12108.03</v>
      </c>
      <c r="F9" s="256">
        <f>E9/B9*100</f>
        <v>111.65381501365698</v>
      </c>
      <c r="G9" s="256">
        <f>E9/C9*100</f>
        <v>41.838389771941955</v>
      </c>
    </row>
    <row r="10" spans="1:7" s="254" customFormat="1" x14ac:dyDescent="0.3">
      <c r="A10" s="241" t="s">
        <v>231</v>
      </c>
      <c r="B10" s="256">
        <v>11436.61</v>
      </c>
      <c r="C10" s="256">
        <v>28940</v>
      </c>
      <c r="D10" s="256"/>
      <c r="E10" s="256">
        <v>12099.58</v>
      </c>
      <c r="F10" s="256">
        <f t="shared" ref="F10:F71" si="0">E10/B10*100</f>
        <v>105.79691009835956</v>
      </c>
      <c r="G10" s="256">
        <f t="shared" ref="G10:G71" si="1">E10/C10*100</f>
        <v>41.809191430545958</v>
      </c>
    </row>
    <row r="11" spans="1:7" s="254" customFormat="1" x14ac:dyDescent="0.3">
      <c r="A11" s="241" t="s">
        <v>232</v>
      </c>
      <c r="B11" s="256">
        <f>B9-B10</f>
        <v>-592.35000000000036</v>
      </c>
      <c r="C11" s="256">
        <f t="shared" ref="C11:E11" si="2">C9-C10</f>
        <v>0</v>
      </c>
      <c r="D11" s="256"/>
      <c r="E11" s="256">
        <f t="shared" si="2"/>
        <v>8.4500000000007276</v>
      </c>
      <c r="F11" s="256"/>
      <c r="G11" s="256"/>
    </row>
    <row r="12" spans="1:7" s="254" customFormat="1" ht="15.6" customHeight="1" x14ac:dyDescent="0.3">
      <c r="A12" s="263" t="s">
        <v>233</v>
      </c>
      <c r="B12" s="256"/>
      <c r="C12" s="256"/>
      <c r="D12" s="256"/>
      <c r="E12" s="256"/>
      <c r="F12" s="256"/>
      <c r="G12" s="256"/>
    </row>
    <row r="13" spans="1:7" s="254" customFormat="1" ht="15.6" customHeight="1" x14ac:dyDescent="0.3">
      <c r="A13" s="257" t="s">
        <v>234</v>
      </c>
      <c r="B13" s="256">
        <v>5109.5</v>
      </c>
      <c r="C13" s="256">
        <v>0</v>
      </c>
      <c r="D13" s="256"/>
      <c r="E13" s="256">
        <v>0</v>
      </c>
      <c r="F13" s="256">
        <f t="shared" si="0"/>
        <v>0</v>
      </c>
      <c r="G13" s="256">
        <v>0</v>
      </c>
    </row>
    <row r="14" spans="1:7" s="254" customFormat="1" ht="15.6" customHeight="1" x14ac:dyDescent="0.3">
      <c r="A14" s="257" t="s">
        <v>231</v>
      </c>
      <c r="B14" s="256">
        <v>0</v>
      </c>
      <c r="C14" s="256">
        <v>0</v>
      </c>
      <c r="D14" s="256"/>
      <c r="E14" s="256">
        <v>0</v>
      </c>
      <c r="F14" s="256">
        <v>0</v>
      </c>
      <c r="G14" s="256">
        <v>0</v>
      </c>
    </row>
    <row r="15" spans="1:7" s="254" customFormat="1" ht="15.6" customHeight="1" x14ac:dyDescent="0.3">
      <c r="A15" s="257" t="s">
        <v>232</v>
      </c>
      <c r="B15" s="256">
        <f>B13-B14</f>
        <v>5109.5</v>
      </c>
      <c r="C15" s="256">
        <f t="shared" ref="C15:E15" si="3">C13-C14</f>
        <v>0</v>
      </c>
      <c r="D15" s="256"/>
      <c r="E15" s="256">
        <f t="shared" si="3"/>
        <v>0</v>
      </c>
      <c r="F15" s="256"/>
      <c r="G15" s="256"/>
    </row>
    <row r="16" spans="1:7" s="254" customFormat="1" ht="15.6" customHeight="1" x14ac:dyDescent="0.3">
      <c r="A16" s="263" t="s">
        <v>235</v>
      </c>
      <c r="B16" s="256"/>
      <c r="C16" s="256"/>
      <c r="D16" s="256"/>
      <c r="E16" s="256"/>
      <c r="F16" s="256"/>
      <c r="G16" s="256"/>
    </row>
    <row r="17" spans="1:7" x14ac:dyDescent="0.3">
      <c r="A17" s="259" t="s">
        <v>228</v>
      </c>
      <c r="B17" s="154">
        <v>20831.07</v>
      </c>
      <c r="C17" s="154">
        <v>31989</v>
      </c>
      <c r="D17" s="154"/>
      <c r="E17" s="255">
        <v>23806.51</v>
      </c>
      <c r="F17" s="256">
        <f t="shared" si="0"/>
        <v>114.28366377723276</v>
      </c>
      <c r="G17" s="256">
        <f t="shared" si="1"/>
        <v>74.420925943293</v>
      </c>
    </row>
    <row r="18" spans="1:7" ht="15.75" customHeight="1" x14ac:dyDescent="0.3">
      <c r="A18" s="242" t="s">
        <v>229</v>
      </c>
      <c r="B18" s="266">
        <v>22719.51</v>
      </c>
      <c r="C18" s="266">
        <v>31989</v>
      </c>
      <c r="D18" s="266"/>
      <c r="E18" s="246">
        <v>25925.18</v>
      </c>
      <c r="F18" s="256">
        <f t="shared" si="0"/>
        <v>114.10976733212996</v>
      </c>
      <c r="G18" s="256">
        <f t="shared" si="1"/>
        <v>81.044046390946889</v>
      </c>
    </row>
    <row r="19" spans="1:7" x14ac:dyDescent="0.3">
      <c r="A19" s="242" t="s">
        <v>232</v>
      </c>
      <c r="B19" s="267">
        <f>B17-B18</f>
        <v>-1888.4399999999987</v>
      </c>
      <c r="C19" s="267">
        <f t="shared" ref="C19:E19" si="4">C17-C18</f>
        <v>0</v>
      </c>
      <c r="D19" s="267"/>
      <c r="E19" s="248">
        <f t="shared" si="4"/>
        <v>-2118.6700000000019</v>
      </c>
      <c r="F19" s="256"/>
      <c r="G19" s="256"/>
    </row>
    <row r="20" spans="1:7" x14ac:dyDescent="0.3">
      <c r="A20" s="258" t="s">
        <v>104</v>
      </c>
      <c r="B20" s="154"/>
      <c r="C20" s="154"/>
      <c r="D20" s="154"/>
      <c r="E20" s="255"/>
      <c r="F20" s="256"/>
      <c r="G20" s="256"/>
    </row>
    <row r="21" spans="1:7" x14ac:dyDescent="0.3">
      <c r="A21" s="264" t="s">
        <v>213</v>
      </c>
      <c r="B21" s="154"/>
      <c r="C21" s="154"/>
      <c r="D21" s="154"/>
      <c r="E21" s="255"/>
      <c r="F21" s="256"/>
      <c r="G21" s="256"/>
    </row>
    <row r="22" spans="1:7" x14ac:dyDescent="0.3">
      <c r="A22" s="259" t="s">
        <v>228</v>
      </c>
      <c r="B22" s="267">
        <v>1565.1</v>
      </c>
      <c r="C22" s="267">
        <v>2830</v>
      </c>
      <c r="D22" s="268"/>
      <c r="E22" s="249">
        <v>2773.37</v>
      </c>
      <c r="F22" s="256">
        <f t="shared" si="0"/>
        <v>177.20081783911573</v>
      </c>
      <c r="G22" s="256">
        <f t="shared" si="1"/>
        <v>97.998939929328628</v>
      </c>
    </row>
    <row r="23" spans="1:7" x14ac:dyDescent="0.3">
      <c r="A23" s="242" t="s">
        <v>229</v>
      </c>
      <c r="B23" s="267">
        <v>1088.55</v>
      </c>
      <c r="C23" s="267">
        <v>2830</v>
      </c>
      <c r="D23" s="268"/>
      <c r="E23" s="249">
        <v>2773.37</v>
      </c>
      <c r="F23" s="256">
        <f t="shared" si="0"/>
        <v>254.77653759588446</v>
      </c>
      <c r="G23" s="256">
        <f t="shared" si="1"/>
        <v>97.998939929328628</v>
      </c>
    </row>
    <row r="24" spans="1:7" x14ac:dyDescent="0.3">
      <c r="A24" s="242" t="s">
        <v>232</v>
      </c>
      <c r="B24" s="267">
        <f>B22-B23</f>
        <v>476.54999999999995</v>
      </c>
      <c r="C24" s="267">
        <f t="shared" ref="C24:E24" si="5">C22-C23</f>
        <v>0</v>
      </c>
      <c r="D24" s="267"/>
      <c r="E24" s="248">
        <f t="shared" si="5"/>
        <v>0</v>
      </c>
      <c r="F24" s="256"/>
      <c r="G24" s="256"/>
    </row>
    <row r="25" spans="1:7" x14ac:dyDescent="0.3">
      <c r="A25" s="258" t="s">
        <v>102</v>
      </c>
      <c r="B25" s="154"/>
      <c r="C25" s="154"/>
      <c r="D25" s="154"/>
      <c r="E25" s="255"/>
      <c r="F25" s="256"/>
      <c r="G25" s="256"/>
    </row>
    <row r="26" spans="1:7" x14ac:dyDescent="0.3">
      <c r="A26" s="264" t="s">
        <v>214</v>
      </c>
      <c r="B26" s="154"/>
      <c r="C26" s="154"/>
      <c r="D26" s="154"/>
      <c r="E26" s="255"/>
      <c r="F26" s="256"/>
      <c r="G26" s="256"/>
    </row>
    <row r="27" spans="1:7" x14ac:dyDescent="0.3">
      <c r="A27" s="242" t="s">
        <v>228</v>
      </c>
      <c r="B27" s="267">
        <v>948.65</v>
      </c>
      <c r="C27" s="267">
        <v>1400</v>
      </c>
      <c r="D27" s="268"/>
      <c r="E27" s="249">
        <v>1130.1099999999999</v>
      </c>
      <c r="F27" s="256">
        <f t="shared" si="0"/>
        <v>119.1282348600643</v>
      </c>
      <c r="G27" s="256">
        <f t="shared" si="1"/>
        <v>80.722142857142856</v>
      </c>
    </row>
    <row r="28" spans="1:7" x14ac:dyDescent="0.3">
      <c r="A28" s="242" t="s">
        <v>229</v>
      </c>
      <c r="B28" s="267">
        <v>175.04</v>
      </c>
      <c r="C28" s="267">
        <v>3420</v>
      </c>
      <c r="D28" s="268"/>
      <c r="E28" s="249">
        <v>0</v>
      </c>
      <c r="F28" s="256">
        <v>0</v>
      </c>
      <c r="G28" s="256">
        <f t="shared" si="1"/>
        <v>0</v>
      </c>
    </row>
    <row r="29" spans="1:7" x14ac:dyDescent="0.3">
      <c r="A29" s="242" t="s">
        <v>232</v>
      </c>
      <c r="B29" s="267">
        <f>B27-B28</f>
        <v>773.61</v>
      </c>
      <c r="C29" s="267">
        <f t="shared" ref="C29:E29" si="6">C27-C28</f>
        <v>-2020</v>
      </c>
      <c r="D29" s="267"/>
      <c r="E29" s="248">
        <f t="shared" si="6"/>
        <v>1130.1099999999999</v>
      </c>
      <c r="F29" s="256"/>
      <c r="G29" s="256"/>
    </row>
    <row r="30" spans="1:7" x14ac:dyDescent="0.3">
      <c r="A30" s="260" t="s">
        <v>239</v>
      </c>
      <c r="B30" s="267"/>
      <c r="C30" s="267"/>
      <c r="D30" s="268"/>
      <c r="E30" s="249"/>
      <c r="F30" s="256"/>
      <c r="G30" s="256"/>
    </row>
    <row r="31" spans="1:7" x14ac:dyDescent="0.3">
      <c r="A31" s="257" t="s">
        <v>234</v>
      </c>
      <c r="B31" s="267">
        <v>1389.83</v>
      </c>
      <c r="C31" s="267">
        <v>2020</v>
      </c>
      <c r="D31" s="268"/>
      <c r="E31" s="249">
        <v>11.11</v>
      </c>
      <c r="F31" s="256">
        <v>0</v>
      </c>
      <c r="G31" s="256">
        <v>0</v>
      </c>
    </row>
    <row r="32" spans="1:7" x14ac:dyDescent="0.3">
      <c r="A32" s="242" t="s">
        <v>229</v>
      </c>
      <c r="B32" s="267">
        <v>0</v>
      </c>
      <c r="C32" s="267">
        <v>0</v>
      </c>
      <c r="D32" s="268"/>
      <c r="E32" s="249">
        <v>0</v>
      </c>
      <c r="F32" s="256">
        <v>0</v>
      </c>
      <c r="G32" s="256">
        <v>0</v>
      </c>
    </row>
    <row r="33" spans="1:7" x14ac:dyDescent="0.3">
      <c r="A33" s="242" t="s">
        <v>232</v>
      </c>
      <c r="B33" s="269">
        <f t="shared" ref="B33:C33" si="7">B31-B32</f>
        <v>1389.83</v>
      </c>
      <c r="C33" s="269">
        <f t="shared" si="7"/>
        <v>2020</v>
      </c>
      <c r="D33" s="269"/>
      <c r="E33" s="249">
        <f>E31-E32</f>
        <v>11.11</v>
      </c>
      <c r="F33" s="256"/>
      <c r="G33" s="256"/>
    </row>
    <row r="34" spans="1:7" x14ac:dyDescent="0.3">
      <c r="A34" s="258" t="s">
        <v>236</v>
      </c>
      <c r="B34" s="154"/>
      <c r="C34" s="154"/>
      <c r="D34" s="154"/>
      <c r="E34" s="255"/>
      <c r="F34" s="256"/>
      <c r="G34" s="256"/>
    </row>
    <row r="35" spans="1:7" x14ac:dyDescent="0.3">
      <c r="A35" s="265" t="s">
        <v>215</v>
      </c>
      <c r="B35" s="154"/>
      <c r="C35" s="154"/>
      <c r="D35" s="154"/>
      <c r="E35" s="255"/>
      <c r="F35" s="256"/>
      <c r="G35" s="256"/>
    </row>
    <row r="36" spans="1:7" x14ac:dyDescent="0.3">
      <c r="A36" s="242" t="s">
        <v>228</v>
      </c>
      <c r="B36" s="267">
        <v>6964.61</v>
      </c>
      <c r="C36" s="267">
        <v>9110</v>
      </c>
      <c r="D36" s="268"/>
      <c r="E36" s="249">
        <v>1827.5</v>
      </c>
      <c r="F36" s="256">
        <f t="shared" si="0"/>
        <v>26.239803808109858</v>
      </c>
      <c r="G36" s="256">
        <f t="shared" si="1"/>
        <v>20.060373216245882</v>
      </c>
    </row>
    <row r="37" spans="1:7" x14ac:dyDescent="0.3">
      <c r="A37" s="242" t="s">
        <v>229</v>
      </c>
      <c r="B37" s="267">
        <v>7339.63</v>
      </c>
      <c r="C37" s="267">
        <v>9110</v>
      </c>
      <c r="D37" s="268"/>
      <c r="E37" s="249">
        <v>1827.5</v>
      </c>
      <c r="F37" s="256">
        <f t="shared" si="0"/>
        <v>24.899075293986208</v>
      </c>
      <c r="G37" s="256">
        <f t="shared" si="1"/>
        <v>20.060373216245882</v>
      </c>
    </row>
    <row r="38" spans="1:7" x14ac:dyDescent="0.3">
      <c r="A38" s="242" t="s">
        <v>232</v>
      </c>
      <c r="B38" s="267">
        <f>B36-B37</f>
        <v>-375.02000000000044</v>
      </c>
      <c r="C38" s="267">
        <f t="shared" ref="C38:E38" si="8">C36-C37</f>
        <v>0</v>
      </c>
      <c r="D38" s="267"/>
      <c r="E38" s="248">
        <f t="shared" si="8"/>
        <v>0</v>
      </c>
      <c r="F38" s="256"/>
      <c r="G38" s="256"/>
    </row>
    <row r="39" spans="1:7" x14ac:dyDescent="0.3">
      <c r="A39" s="265" t="s">
        <v>240</v>
      </c>
      <c r="B39" s="267"/>
      <c r="C39" s="267"/>
      <c r="D39" s="268"/>
      <c r="E39" s="249"/>
      <c r="F39" s="256"/>
      <c r="G39" s="256"/>
    </row>
    <row r="40" spans="1:7" x14ac:dyDescent="0.3">
      <c r="A40" s="257" t="s">
        <v>234</v>
      </c>
      <c r="B40" s="267">
        <v>935.7</v>
      </c>
      <c r="C40" s="267">
        <v>0</v>
      </c>
      <c r="D40" s="268"/>
      <c r="E40" s="249">
        <v>0</v>
      </c>
      <c r="F40" s="256">
        <v>0</v>
      </c>
      <c r="G40" s="256">
        <v>0</v>
      </c>
    </row>
    <row r="41" spans="1:7" x14ac:dyDescent="0.3">
      <c r="A41" s="257" t="s">
        <v>244</v>
      </c>
      <c r="B41" s="267">
        <v>0</v>
      </c>
      <c r="C41" s="267">
        <v>0</v>
      </c>
      <c r="D41" s="268"/>
      <c r="E41" s="249">
        <v>0</v>
      </c>
      <c r="F41" s="256">
        <v>0</v>
      </c>
      <c r="G41" s="256">
        <v>0</v>
      </c>
    </row>
    <row r="42" spans="1:7" x14ac:dyDescent="0.3">
      <c r="A42" s="242" t="s">
        <v>229</v>
      </c>
      <c r="B42" s="267">
        <v>885.45</v>
      </c>
      <c r="C42" s="267">
        <v>0</v>
      </c>
      <c r="D42" s="268"/>
      <c r="E42" s="249">
        <v>0</v>
      </c>
      <c r="F42" s="256">
        <v>0</v>
      </c>
      <c r="G42" s="256">
        <v>0</v>
      </c>
    </row>
    <row r="43" spans="1:7" x14ac:dyDescent="0.3">
      <c r="A43" s="242" t="s">
        <v>232</v>
      </c>
      <c r="B43" s="269">
        <f>B40-B41-B42</f>
        <v>50.25</v>
      </c>
      <c r="C43" s="269">
        <f t="shared" ref="C43" si="9">C41-C42</f>
        <v>0</v>
      </c>
      <c r="D43" s="269"/>
      <c r="E43" s="249">
        <f>E40-E42</f>
        <v>0</v>
      </c>
      <c r="F43" s="256"/>
      <c r="G43" s="256"/>
    </row>
    <row r="44" spans="1:7" x14ac:dyDescent="0.3">
      <c r="A44" s="258" t="s">
        <v>237</v>
      </c>
      <c r="B44" s="154"/>
      <c r="C44" s="154"/>
      <c r="D44" s="154"/>
      <c r="E44" s="255"/>
      <c r="F44" s="256"/>
      <c r="G44" s="256"/>
    </row>
    <row r="45" spans="1:7" x14ac:dyDescent="0.3">
      <c r="A45" s="265" t="s">
        <v>216</v>
      </c>
      <c r="B45" s="154"/>
      <c r="C45" s="154"/>
      <c r="D45" s="154"/>
      <c r="E45" s="255"/>
      <c r="F45" s="256"/>
      <c r="G45" s="256"/>
    </row>
    <row r="46" spans="1:7" x14ac:dyDescent="0.3">
      <c r="A46" s="242" t="s">
        <v>228</v>
      </c>
      <c r="B46" s="267">
        <v>431615.56</v>
      </c>
      <c r="C46" s="267">
        <v>1054650</v>
      </c>
      <c r="D46" s="268"/>
      <c r="E46" s="249">
        <v>544513.6</v>
      </c>
      <c r="F46" s="256">
        <f t="shared" si="0"/>
        <v>126.15708293741773</v>
      </c>
      <c r="G46" s="256">
        <f t="shared" si="1"/>
        <v>51.629791874081441</v>
      </c>
    </row>
    <row r="47" spans="1:7" x14ac:dyDescent="0.3">
      <c r="A47" s="242" t="s">
        <v>229</v>
      </c>
      <c r="B47" s="269">
        <v>429396.46</v>
      </c>
      <c r="C47" s="269">
        <v>1054650</v>
      </c>
      <c r="D47" s="269"/>
      <c r="E47" s="249">
        <v>550697.27</v>
      </c>
      <c r="F47" s="256">
        <f t="shared" si="0"/>
        <v>128.24914066594772</v>
      </c>
      <c r="G47" s="256">
        <f t="shared" si="1"/>
        <v>52.216116247096188</v>
      </c>
    </row>
    <row r="48" spans="1:7" x14ac:dyDescent="0.3">
      <c r="A48" s="242" t="s">
        <v>232</v>
      </c>
      <c r="B48" s="269">
        <f>B46-B47</f>
        <v>2219.0999999999767</v>
      </c>
      <c r="C48" s="269">
        <f t="shared" ref="C48:E48" si="10">C46-C47</f>
        <v>0</v>
      </c>
      <c r="D48" s="269"/>
      <c r="E48" s="249">
        <f t="shared" si="10"/>
        <v>-6183.6700000000419</v>
      </c>
      <c r="F48" s="256"/>
      <c r="G48" s="256"/>
    </row>
    <row r="49" spans="1:10" ht="15.6" customHeight="1" x14ac:dyDescent="0.3">
      <c r="A49" s="265" t="s">
        <v>254</v>
      </c>
      <c r="B49" s="267"/>
      <c r="C49" s="267"/>
      <c r="D49" s="268"/>
      <c r="E49" s="249"/>
      <c r="F49" s="256"/>
      <c r="G49" s="256"/>
    </row>
    <row r="50" spans="1:10" x14ac:dyDescent="0.3">
      <c r="A50" s="257" t="s">
        <v>244</v>
      </c>
      <c r="B50" s="267">
        <v>0</v>
      </c>
      <c r="C50" s="267">
        <v>0</v>
      </c>
      <c r="D50" s="268"/>
      <c r="E50" s="249">
        <v>-5466.3</v>
      </c>
      <c r="F50" s="256">
        <v>0</v>
      </c>
      <c r="G50" s="256">
        <v>0</v>
      </c>
    </row>
    <row r="51" spans="1:10" x14ac:dyDescent="0.3">
      <c r="A51" s="242" t="s">
        <v>228</v>
      </c>
      <c r="B51" s="267">
        <v>0</v>
      </c>
      <c r="C51" s="267">
        <v>0</v>
      </c>
      <c r="D51" s="268"/>
      <c r="E51" s="249">
        <v>0</v>
      </c>
      <c r="F51" s="256">
        <v>0</v>
      </c>
      <c r="G51" s="256">
        <v>0</v>
      </c>
    </row>
    <row r="52" spans="1:10" x14ac:dyDescent="0.3">
      <c r="A52" s="242" t="s">
        <v>232</v>
      </c>
      <c r="B52" s="269">
        <f t="shared" ref="B52" si="11">B50-B51</f>
        <v>0</v>
      </c>
      <c r="C52" s="269">
        <f t="shared" ref="C52" si="12">C50-C51</f>
        <v>0</v>
      </c>
      <c r="D52" s="269"/>
      <c r="E52" s="249">
        <f>E50-E51</f>
        <v>-5466.3</v>
      </c>
      <c r="F52" s="256"/>
      <c r="G52" s="256"/>
    </row>
    <row r="53" spans="1:10" x14ac:dyDescent="0.3">
      <c r="A53" s="260" t="s">
        <v>217</v>
      </c>
      <c r="B53" s="269"/>
      <c r="C53" s="269"/>
      <c r="D53" s="269"/>
      <c r="E53" s="249"/>
      <c r="F53" s="256"/>
      <c r="G53" s="256"/>
    </row>
    <row r="54" spans="1:10" x14ac:dyDescent="0.3">
      <c r="A54" s="242" t="s">
        <v>228</v>
      </c>
      <c r="B54" s="267">
        <v>1711.3</v>
      </c>
      <c r="C54" s="267">
        <v>3700</v>
      </c>
      <c r="D54" s="268"/>
      <c r="E54" s="249">
        <v>777</v>
      </c>
      <c r="F54" s="256">
        <f t="shared" si="0"/>
        <v>45.404078770525331</v>
      </c>
      <c r="G54" s="256">
        <f t="shared" si="1"/>
        <v>21</v>
      </c>
    </row>
    <row r="55" spans="1:10" x14ac:dyDescent="0.3">
      <c r="A55" s="242" t="s">
        <v>229</v>
      </c>
      <c r="B55" s="267">
        <v>1711.32</v>
      </c>
      <c r="C55" s="267">
        <v>3700</v>
      </c>
      <c r="D55" s="268"/>
      <c r="E55" s="249">
        <v>777</v>
      </c>
      <c r="F55" s="256">
        <f t="shared" si="0"/>
        <v>45.403548138279227</v>
      </c>
      <c r="G55" s="256">
        <f t="shared" si="1"/>
        <v>21</v>
      </c>
    </row>
    <row r="56" spans="1:10" x14ac:dyDescent="0.3">
      <c r="A56" s="242" t="s">
        <v>232</v>
      </c>
      <c r="B56" s="267">
        <f>B54-B55</f>
        <v>-1.999999999998181E-2</v>
      </c>
      <c r="C56" s="267">
        <f t="shared" ref="C56:E56" si="13">C54-C55</f>
        <v>0</v>
      </c>
      <c r="D56" s="267"/>
      <c r="E56" s="248">
        <f t="shared" si="13"/>
        <v>0</v>
      </c>
      <c r="F56" s="256"/>
      <c r="G56" s="256"/>
    </row>
    <row r="57" spans="1:10" x14ac:dyDescent="0.3">
      <c r="A57" s="265" t="s">
        <v>241</v>
      </c>
      <c r="B57" s="267"/>
      <c r="C57" s="267"/>
      <c r="D57" s="268"/>
      <c r="E57" s="249"/>
      <c r="F57" s="256"/>
      <c r="G57" s="256"/>
    </row>
    <row r="58" spans="1:10" x14ac:dyDescent="0.3">
      <c r="A58" s="257" t="s">
        <v>234</v>
      </c>
      <c r="B58" s="267">
        <v>0</v>
      </c>
      <c r="C58" s="267">
        <v>0</v>
      </c>
      <c r="D58" s="268"/>
      <c r="E58" s="249">
        <v>0</v>
      </c>
      <c r="F58" s="256">
        <v>0</v>
      </c>
      <c r="G58" s="256">
        <v>0</v>
      </c>
    </row>
    <row r="59" spans="1:10" x14ac:dyDescent="0.3">
      <c r="A59" s="242" t="s">
        <v>229</v>
      </c>
      <c r="B59" s="267">
        <v>0</v>
      </c>
      <c r="C59" s="267">
        <v>0</v>
      </c>
      <c r="D59" s="268"/>
      <c r="E59" s="249">
        <v>0</v>
      </c>
      <c r="F59" s="256">
        <v>0</v>
      </c>
      <c r="G59" s="256">
        <v>0</v>
      </c>
    </row>
    <row r="60" spans="1:10" x14ac:dyDescent="0.3">
      <c r="A60" s="242" t="s">
        <v>232</v>
      </c>
      <c r="B60" s="269">
        <f t="shared" ref="B60" si="14">B58-B59</f>
        <v>0</v>
      </c>
      <c r="C60" s="269">
        <f t="shared" ref="C60" si="15">C58-C59</f>
        <v>0</v>
      </c>
      <c r="D60" s="269"/>
      <c r="E60" s="249">
        <f>E58-E59</f>
        <v>0</v>
      </c>
      <c r="F60" s="256"/>
      <c r="G60" s="256"/>
    </row>
    <row r="61" spans="1:10" x14ac:dyDescent="0.3">
      <c r="A61" s="258" t="s">
        <v>238</v>
      </c>
      <c r="B61" s="154"/>
      <c r="C61" s="154"/>
      <c r="D61" s="154"/>
      <c r="E61" s="255"/>
      <c r="F61" s="256"/>
      <c r="G61" s="256"/>
    </row>
    <row r="62" spans="1:10" x14ac:dyDescent="0.3">
      <c r="A62" s="265" t="s">
        <v>218</v>
      </c>
      <c r="B62" s="154"/>
      <c r="C62" s="154"/>
      <c r="D62" s="154"/>
      <c r="E62" s="255"/>
      <c r="F62" s="256"/>
      <c r="G62" s="256"/>
    </row>
    <row r="63" spans="1:10" ht="13.2" customHeight="1" x14ac:dyDescent="0.3">
      <c r="A63" s="242" t="s">
        <v>228</v>
      </c>
      <c r="B63" s="267">
        <v>122.22</v>
      </c>
      <c r="C63" s="267">
        <v>260</v>
      </c>
      <c r="D63" s="268"/>
      <c r="E63" s="249">
        <v>122.22</v>
      </c>
      <c r="F63" s="256">
        <f t="shared" si="0"/>
        <v>100</v>
      </c>
      <c r="G63" s="256">
        <f t="shared" si="1"/>
        <v>47.007692307692309</v>
      </c>
    </row>
    <row r="64" spans="1:10" ht="16.8" customHeight="1" x14ac:dyDescent="0.3">
      <c r="A64" s="242" t="s">
        <v>229</v>
      </c>
      <c r="B64" s="270">
        <v>0</v>
      </c>
      <c r="C64" s="270">
        <v>5020</v>
      </c>
      <c r="D64" s="270"/>
      <c r="E64" s="250">
        <v>0</v>
      </c>
      <c r="F64" s="256">
        <v>0</v>
      </c>
      <c r="G64" s="256">
        <f t="shared" si="1"/>
        <v>0</v>
      </c>
      <c r="H64" s="243"/>
      <c r="I64" s="243"/>
      <c r="J64" s="243"/>
    </row>
    <row r="65" spans="1:10" ht="16.8" customHeight="1" x14ac:dyDescent="0.3">
      <c r="A65" s="242" t="s">
        <v>232</v>
      </c>
      <c r="B65" s="270">
        <f>B63-B64</f>
        <v>122.22</v>
      </c>
      <c r="C65" s="270">
        <f t="shared" ref="C65:E65" si="16">C63-C64</f>
        <v>-4760</v>
      </c>
      <c r="D65" s="270"/>
      <c r="E65" s="250">
        <f t="shared" si="16"/>
        <v>122.22</v>
      </c>
      <c r="F65" s="256"/>
      <c r="G65" s="256"/>
      <c r="H65" s="243"/>
      <c r="I65" s="243"/>
      <c r="J65" s="243"/>
    </row>
    <row r="66" spans="1:10" ht="13.2" customHeight="1" x14ac:dyDescent="0.3">
      <c r="A66" s="264" t="s">
        <v>242</v>
      </c>
      <c r="B66" s="267"/>
      <c r="C66" s="267"/>
      <c r="D66" s="268"/>
      <c r="E66" s="249"/>
      <c r="F66" s="256"/>
      <c r="G66" s="256"/>
    </row>
    <row r="67" spans="1:10" x14ac:dyDescent="0.3">
      <c r="A67" s="257" t="s">
        <v>234</v>
      </c>
      <c r="B67" s="267">
        <v>3616.14</v>
      </c>
      <c r="C67" s="267">
        <v>4760</v>
      </c>
      <c r="D67" s="268"/>
      <c r="E67" s="249">
        <v>3860.55</v>
      </c>
      <c r="F67" s="256">
        <f t="shared" si="0"/>
        <v>106.75886442449685</v>
      </c>
      <c r="G67" s="256">
        <f t="shared" si="1"/>
        <v>81.103991596638664</v>
      </c>
    </row>
    <row r="68" spans="1:10" x14ac:dyDescent="0.3">
      <c r="A68" s="242" t="s">
        <v>229</v>
      </c>
      <c r="B68" s="267">
        <v>0</v>
      </c>
      <c r="C68" s="267">
        <v>0</v>
      </c>
      <c r="D68" s="268"/>
      <c r="E68" s="249">
        <v>0</v>
      </c>
      <c r="F68" s="256">
        <v>0</v>
      </c>
      <c r="G68" s="256">
        <v>0</v>
      </c>
    </row>
    <row r="69" spans="1:10" x14ac:dyDescent="0.3">
      <c r="A69" s="242" t="s">
        <v>232</v>
      </c>
      <c r="B69" s="269">
        <f t="shared" ref="B69" si="17">B67-B68</f>
        <v>3616.14</v>
      </c>
      <c r="C69" s="269">
        <f t="shared" ref="C69" si="18">C67-C68</f>
        <v>4760</v>
      </c>
      <c r="D69" s="269"/>
      <c r="E69" s="249">
        <f>E67-E68</f>
        <v>3860.55</v>
      </c>
      <c r="F69" s="256"/>
      <c r="G69" s="256"/>
    </row>
    <row r="70" spans="1:10" x14ac:dyDescent="0.3">
      <c r="A70" s="240" t="s">
        <v>212</v>
      </c>
      <c r="B70" s="245">
        <f>B9+B17+B22+B27+B36+B46+B54+B63</f>
        <v>474602.76999999996</v>
      </c>
      <c r="C70" s="245">
        <f>C9+C17+C22+C27+C36+C46+C54+C63</f>
        <v>1132879</v>
      </c>
      <c r="D70" s="245"/>
      <c r="E70" s="245">
        <f>E9+E17+E22+E27+E36+E46+E54+E63</f>
        <v>587058.34</v>
      </c>
      <c r="F70" s="256">
        <f t="shared" si="0"/>
        <v>123.69467207281576</v>
      </c>
      <c r="G70" s="256">
        <f t="shared" si="1"/>
        <v>51.820039033294819</v>
      </c>
    </row>
    <row r="71" spans="1:10" ht="13.2" customHeight="1" x14ac:dyDescent="0.3">
      <c r="A71" s="244" t="s">
        <v>22</v>
      </c>
      <c r="B71" s="247">
        <f>B10+B14+B18+B23+B28+B37+B42+B47+B55+B64</f>
        <v>474752.57</v>
      </c>
      <c r="C71" s="247">
        <f>C10+C14+C18+C23+C28+C37+C47+C55+C64+C68</f>
        <v>1139659</v>
      </c>
      <c r="D71" s="247"/>
      <c r="E71" s="247">
        <f>E10+E14+E18+E23+E28+E37+E42+E47+E55+E64+E68</f>
        <v>594099.9</v>
      </c>
      <c r="F71" s="256">
        <f t="shared" si="0"/>
        <v>125.13884864277829</v>
      </c>
      <c r="G71" s="256">
        <f t="shared" si="1"/>
        <v>52.129619473895261</v>
      </c>
    </row>
    <row r="72" spans="1:10" x14ac:dyDescent="0.3">
      <c r="A72" s="261" t="s">
        <v>243</v>
      </c>
      <c r="B72" s="123">
        <f>B13+B31+B40+B50+B58+B67</f>
        <v>11051.17</v>
      </c>
      <c r="C72" s="123">
        <f>C13+C31+C41+C50+C58+C67</f>
        <v>6780</v>
      </c>
      <c r="D72" s="123"/>
      <c r="E72" s="123">
        <f>E13+E31+E40+E50+E58+E67</f>
        <v>-1594.6400000000003</v>
      </c>
      <c r="F72" s="256"/>
      <c r="G72" s="256"/>
    </row>
  </sheetData>
  <mergeCells count="1">
    <mergeCell ref="A3:G3"/>
  </mergeCells>
  <pageMargins left="0.7" right="0.7" top="0.75" bottom="0.75" header="0.3" footer="0.3"/>
  <pageSetup paperSize="9" scale="6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D23" sqref="D23"/>
    </sheetView>
  </sheetViews>
  <sheetFormatPr defaultRowHeight="14.4" x14ac:dyDescent="0.3"/>
  <cols>
    <col min="1" max="1" width="48" customWidth="1"/>
    <col min="2" max="2" width="16.109375" customWidth="1"/>
    <col min="3" max="3" width="16.21875" customWidth="1"/>
    <col min="4" max="4" width="14.77734375" customWidth="1"/>
    <col min="5" max="5" width="16.88671875" customWidth="1"/>
    <col min="6" max="6" width="9.44140625" customWidth="1"/>
  </cols>
  <sheetData>
    <row r="1" spans="1:7" ht="17.399999999999999" x14ac:dyDescent="0.3">
      <c r="A1" s="21"/>
      <c r="B1" s="21"/>
      <c r="C1" s="21"/>
      <c r="D1" s="6"/>
      <c r="E1" s="6"/>
      <c r="F1" s="6"/>
    </row>
    <row r="2" spans="1:7" ht="15.75" customHeight="1" x14ac:dyDescent="0.3">
      <c r="A2" s="308" t="s">
        <v>222</v>
      </c>
      <c r="B2" s="308"/>
      <c r="C2" s="308"/>
      <c r="D2" s="308"/>
      <c r="E2" s="308"/>
      <c r="F2" s="308"/>
      <c r="G2" s="308"/>
    </row>
    <row r="3" spans="1:7" ht="17.399999999999999" x14ac:dyDescent="0.3">
      <c r="A3" s="21"/>
      <c r="B3" s="21"/>
      <c r="C3" s="21"/>
      <c r="D3" s="6"/>
      <c r="E3" s="56" t="s">
        <v>115</v>
      </c>
      <c r="F3" s="56"/>
    </row>
    <row r="4" spans="1:7" ht="22.8" customHeight="1" x14ac:dyDescent="0.3">
      <c r="A4" s="17" t="s">
        <v>21</v>
      </c>
      <c r="B4" s="276" t="s">
        <v>194</v>
      </c>
      <c r="C4" s="17" t="s">
        <v>246</v>
      </c>
      <c r="D4" s="17" t="s">
        <v>247</v>
      </c>
      <c r="E4" s="276" t="s">
        <v>248</v>
      </c>
      <c r="F4" s="168" t="s">
        <v>195</v>
      </c>
      <c r="G4" s="168" t="s">
        <v>195</v>
      </c>
    </row>
    <row r="5" spans="1:7" ht="11.4" customHeight="1" x14ac:dyDescent="0.3">
      <c r="A5" s="170">
        <v>1</v>
      </c>
      <c r="B5" s="171">
        <v>2</v>
      </c>
      <c r="C5" s="171">
        <v>3</v>
      </c>
      <c r="D5" s="164">
        <v>4</v>
      </c>
      <c r="E5" s="172">
        <v>5</v>
      </c>
      <c r="F5" s="173" t="s">
        <v>201</v>
      </c>
      <c r="G5" s="174" t="s">
        <v>202</v>
      </c>
    </row>
    <row r="6" spans="1:7" s="33" customFormat="1" x14ac:dyDescent="0.3">
      <c r="A6" s="58" t="s">
        <v>22</v>
      </c>
      <c r="B6" s="176">
        <f>B7+B12</f>
        <v>474752.57</v>
      </c>
      <c r="C6" s="176">
        <f t="shared" ref="C6:E6" si="0">C7+C12</f>
        <v>1139659</v>
      </c>
      <c r="D6" s="176">
        <f t="shared" si="0"/>
        <v>0</v>
      </c>
      <c r="E6" s="176">
        <f t="shared" si="0"/>
        <v>594099.89999999991</v>
      </c>
      <c r="F6" s="180">
        <f>E6/B6*100</f>
        <v>125.13884864277827</v>
      </c>
      <c r="G6" s="175">
        <f>E6/C6*100</f>
        <v>52.129619473895247</v>
      </c>
    </row>
    <row r="7" spans="1:7" s="33" customFormat="1" x14ac:dyDescent="0.3">
      <c r="A7" s="45" t="s">
        <v>109</v>
      </c>
      <c r="B7" s="177">
        <f t="shared" ref="B7" si="1">B8+B10</f>
        <v>474752.57</v>
      </c>
      <c r="C7" s="46">
        <f t="shared" ref="C7:E7" si="2">C8+C10</f>
        <v>1139659</v>
      </c>
      <c r="D7" s="46">
        <f t="shared" si="2"/>
        <v>0</v>
      </c>
      <c r="E7" s="46">
        <f t="shared" si="2"/>
        <v>591478.30999999994</v>
      </c>
      <c r="F7" s="181">
        <f t="shared" ref="F7" si="3">E7/B7*100</f>
        <v>124.58664731398925</v>
      </c>
      <c r="G7" s="139">
        <f t="shared" ref="G7:G11" si="4">E7/C7*100</f>
        <v>51.89958663073778</v>
      </c>
    </row>
    <row r="8" spans="1:7" s="33" customFormat="1" x14ac:dyDescent="0.3">
      <c r="A8" s="43" t="s">
        <v>110</v>
      </c>
      <c r="B8" s="178">
        <f t="shared" ref="B8:E8" si="5">B9</f>
        <v>463315.96</v>
      </c>
      <c r="C8" s="30">
        <f t="shared" si="5"/>
        <v>1110719</v>
      </c>
      <c r="D8" s="30">
        <f t="shared" si="5"/>
        <v>0</v>
      </c>
      <c r="E8" s="30">
        <f t="shared" si="5"/>
        <v>582000.31999999995</v>
      </c>
      <c r="F8" s="123">
        <f>E8/B8*100</f>
        <v>125.6162900151335</v>
      </c>
      <c r="G8" s="123">
        <f t="shared" si="4"/>
        <v>52.398520237791914</v>
      </c>
    </row>
    <row r="9" spans="1:7" x14ac:dyDescent="0.3">
      <c r="A9" s="12" t="s">
        <v>111</v>
      </c>
      <c r="B9" s="179">
        <v>463315.96</v>
      </c>
      <c r="C9" s="32">
        <v>1110719</v>
      </c>
      <c r="D9" s="32">
        <v>0</v>
      </c>
      <c r="E9" s="32">
        <v>582000.31999999995</v>
      </c>
      <c r="F9" s="123">
        <f>E9/B9*100</f>
        <v>125.6162900151335</v>
      </c>
      <c r="G9" s="140">
        <f t="shared" si="4"/>
        <v>52.398520237791914</v>
      </c>
    </row>
    <row r="10" spans="1:7" s="33" customFormat="1" x14ac:dyDescent="0.3">
      <c r="A10" s="11" t="s">
        <v>113</v>
      </c>
      <c r="B10" s="178">
        <f t="shared" ref="B10:E10" si="6">B11</f>
        <v>11436.61</v>
      </c>
      <c r="C10" s="30">
        <f t="shared" si="6"/>
        <v>28940</v>
      </c>
      <c r="D10" s="30">
        <f t="shared" si="6"/>
        <v>0</v>
      </c>
      <c r="E10" s="30">
        <f t="shared" si="6"/>
        <v>9477.99</v>
      </c>
      <c r="F10" s="123">
        <f>E10/B10*100</f>
        <v>82.87412091520126</v>
      </c>
      <c r="G10" s="123">
        <f t="shared" si="4"/>
        <v>32.750483759502416</v>
      </c>
    </row>
    <row r="11" spans="1:7" x14ac:dyDescent="0.3">
      <c r="A11" s="12" t="s">
        <v>114</v>
      </c>
      <c r="B11" s="179">
        <v>11436.61</v>
      </c>
      <c r="C11" s="32">
        <v>28940</v>
      </c>
      <c r="D11" s="32">
        <v>0</v>
      </c>
      <c r="E11" s="32">
        <v>9477.99</v>
      </c>
      <c r="F11" s="123">
        <f>E11/B11*100</f>
        <v>82.87412091520126</v>
      </c>
      <c r="G11" s="140">
        <f t="shared" si="4"/>
        <v>32.750483759502416</v>
      </c>
    </row>
    <row r="12" spans="1:7" s="33" customFormat="1" x14ac:dyDescent="0.3">
      <c r="A12" s="45" t="s">
        <v>255</v>
      </c>
      <c r="B12" s="282">
        <f>B13</f>
        <v>0</v>
      </c>
      <c r="C12" s="282">
        <f t="shared" ref="C12:E13" si="7">C13</f>
        <v>0</v>
      </c>
      <c r="D12" s="282">
        <f t="shared" si="7"/>
        <v>0</v>
      </c>
      <c r="E12" s="282">
        <f t="shared" si="7"/>
        <v>2621.59</v>
      </c>
      <c r="F12" s="279">
        <v>0</v>
      </c>
      <c r="G12" s="283">
        <v>0</v>
      </c>
    </row>
    <row r="13" spans="1:7" s="33" customFormat="1" ht="26.4" x14ac:dyDescent="0.3">
      <c r="A13" s="43" t="s">
        <v>256</v>
      </c>
      <c r="B13" s="261">
        <f>B14</f>
        <v>0</v>
      </c>
      <c r="C13" s="261">
        <f t="shared" si="7"/>
        <v>0</v>
      </c>
      <c r="D13" s="261">
        <f t="shared" si="7"/>
        <v>0</v>
      </c>
      <c r="E13" s="261">
        <f t="shared" si="7"/>
        <v>2621.59</v>
      </c>
      <c r="F13" s="123">
        <v>0</v>
      </c>
      <c r="G13" s="284">
        <v>0</v>
      </c>
    </row>
    <row r="14" spans="1:7" s="31" customFormat="1" x14ac:dyDescent="0.3">
      <c r="A14" s="12" t="s">
        <v>257</v>
      </c>
      <c r="B14" s="280">
        <v>0</v>
      </c>
      <c r="C14" s="280">
        <v>0</v>
      </c>
      <c r="D14" s="280">
        <v>0</v>
      </c>
      <c r="E14" s="280">
        <v>2621.59</v>
      </c>
      <c r="F14" s="281">
        <v>0</v>
      </c>
      <c r="G14" s="140">
        <v>0</v>
      </c>
    </row>
  </sheetData>
  <mergeCells count="1">
    <mergeCell ref="A2:G2"/>
  </mergeCells>
  <pageMargins left="0.7" right="0.7" top="0.75" bottom="0.75" header="0.3" footer="0.3"/>
  <pageSetup paperSize="9" orientation="landscape" horizontalDpi="4294967293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topLeftCell="A9" workbookViewId="0">
      <selection activeCell="F25" sqref="F25"/>
    </sheetView>
  </sheetViews>
  <sheetFormatPr defaultRowHeight="14.4" x14ac:dyDescent="0.3"/>
  <cols>
    <col min="1" max="1" width="7.88671875" customWidth="1"/>
    <col min="2" max="2" width="8.44140625" customWidth="1"/>
    <col min="3" max="3" width="6.33203125" customWidth="1"/>
    <col min="4" max="7" width="25.33203125" customWidth="1"/>
  </cols>
  <sheetData>
    <row r="1" spans="1:7" ht="15.6" x14ac:dyDescent="0.3">
      <c r="A1" s="315" t="s">
        <v>128</v>
      </c>
      <c r="B1" s="315"/>
      <c r="C1" s="315"/>
      <c r="D1" s="315"/>
      <c r="E1" s="315"/>
      <c r="F1" s="315"/>
      <c r="G1" s="315"/>
    </row>
    <row r="2" spans="1:7" ht="17.399999999999999" x14ac:dyDescent="0.3">
      <c r="A2" s="21"/>
      <c r="B2" s="21"/>
      <c r="C2" s="21"/>
      <c r="D2" s="21"/>
      <c r="E2" s="21"/>
      <c r="F2" s="21"/>
      <c r="G2" s="21"/>
    </row>
    <row r="3" spans="1:7" ht="15.6" x14ac:dyDescent="0.3">
      <c r="A3" s="315" t="s">
        <v>24</v>
      </c>
      <c r="B3" s="315"/>
      <c r="C3" s="315"/>
      <c r="D3" s="315"/>
      <c r="E3" s="315"/>
      <c r="F3" s="316"/>
      <c r="G3" s="316"/>
    </row>
    <row r="4" spans="1:7" ht="17.399999999999999" x14ac:dyDescent="0.3">
      <c r="A4" s="21"/>
      <c r="B4" s="21"/>
      <c r="C4" s="21"/>
      <c r="D4" s="21"/>
      <c r="E4" s="21"/>
      <c r="F4" s="6"/>
      <c r="G4" s="6"/>
    </row>
    <row r="5" spans="1:7" ht="15.6" x14ac:dyDescent="0.3">
      <c r="A5" s="315" t="s">
        <v>129</v>
      </c>
      <c r="B5" s="331"/>
      <c r="C5" s="331"/>
      <c r="D5" s="331"/>
      <c r="E5" s="331"/>
      <c r="F5" s="331"/>
      <c r="G5" s="331"/>
    </row>
    <row r="6" spans="1:7" ht="17.399999999999999" x14ac:dyDescent="0.3">
      <c r="A6" s="21"/>
      <c r="B6" s="21"/>
      <c r="C6" s="21"/>
      <c r="D6" s="21"/>
      <c r="E6" s="21"/>
      <c r="F6" s="6"/>
      <c r="G6" s="6"/>
    </row>
    <row r="7" spans="1:7" ht="26.4" x14ac:dyDescent="0.3">
      <c r="A7" s="17" t="s">
        <v>13</v>
      </c>
      <c r="B7" s="16" t="s">
        <v>14</v>
      </c>
      <c r="C7" s="16" t="s">
        <v>15</v>
      </c>
      <c r="D7" s="16" t="s">
        <v>130</v>
      </c>
      <c r="E7" s="17" t="s">
        <v>30</v>
      </c>
      <c r="F7" s="17" t="s">
        <v>31</v>
      </c>
      <c r="G7" s="17" t="s">
        <v>32</v>
      </c>
    </row>
    <row r="8" spans="1:7" ht="24.75" customHeight="1" x14ac:dyDescent="0.3">
      <c r="A8" s="10">
        <v>8</v>
      </c>
      <c r="B8" s="10"/>
      <c r="C8" s="10"/>
      <c r="D8" s="10" t="s">
        <v>131</v>
      </c>
      <c r="E8" s="47"/>
      <c r="F8" s="47"/>
      <c r="G8" s="47"/>
    </row>
    <row r="9" spans="1:7" ht="19.5" customHeight="1" x14ac:dyDescent="0.3">
      <c r="A9" s="10"/>
      <c r="B9" s="48">
        <v>84</v>
      </c>
      <c r="C9" s="48"/>
      <c r="D9" s="48" t="s">
        <v>132</v>
      </c>
      <c r="E9" s="47"/>
      <c r="F9" s="47"/>
      <c r="G9" s="47"/>
    </row>
    <row r="10" spans="1:7" ht="25.5" customHeight="1" x14ac:dyDescent="0.3">
      <c r="A10" s="49"/>
      <c r="B10" s="49"/>
      <c r="C10" s="50">
        <v>81</v>
      </c>
      <c r="D10" s="51" t="s">
        <v>133</v>
      </c>
      <c r="E10" s="47"/>
      <c r="F10" s="47"/>
      <c r="G10" s="47"/>
    </row>
    <row r="11" spans="1:7" ht="28.5" customHeight="1" x14ac:dyDescent="0.3">
      <c r="A11" s="11">
        <v>5</v>
      </c>
      <c r="B11" s="52"/>
      <c r="C11" s="52"/>
      <c r="D11" s="53" t="s">
        <v>134</v>
      </c>
      <c r="E11" s="47"/>
      <c r="F11" s="47"/>
      <c r="G11" s="47"/>
    </row>
    <row r="12" spans="1:7" ht="29.25" customHeight="1" x14ac:dyDescent="0.3">
      <c r="A12" s="48"/>
      <c r="B12" s="48">
        <v>54</v>
      </c>
      <c r="C12" s="48"/>
      <c r="D12" s="54" t="s">
        <v>135</v>
      </c>
      <c r="E12" s="47"/>
      <c r="F12" s="47"/>
      <c r="G12" s="55"/>
    </row>
    <row r="13" spans="1:7" x14ac:dyDescent="0.3">
      <c r="A13" s="48"/>
      <c r="B13" s="48"/>
      <c r="C13" s="50">
        <v>11</v>
      </c>
      <c r="D13" s="50" t="s">
        <v>136</v>
      </c>
      <c r="E13" s="47"/>
      <c r="F13" s="47"/>
      <c r="G13" s="55"/>
    </row>
    <row r="14" spans="1:7" x14ac:dyDescent="0.3">
      <c r="A14" s="48"/>
      <c r="B14" s="48"/>
      <c r="C14" s="50">
        <v>31</v>
      </c>
      <c r="D14" s="50" t="s">
        <v>137</v>
      </c>
      <c r="E14" s="47"/>
      <c r="F14" s="47"/>
      <c r="G14" s="55"/>
    </row>
  </sheetData>
  <mergeCells count="3">
    <mergeCell ref="A1:G1"/>
    <mergeCell ref="A3:G3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7"/>
  <sheetViews>
    <sheetView topLeftCell="A11" zoomScaleNormal="100" workbookViewId="0">
      <selection activeCell="F117" sqref="F11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3.88671875" customWidth="1"/>
    <col min="5" max="5" width="16.33203125" customWidth="1"/>
    <col min="6" max="7" width="18.6640625" customWidth="1"/>
    <col min="8" max="8" width="8.44140625" customWidth="1"/>
  </cols>
  <sheetData>
    <row r="1" spans="1:13" s="39" customFormat="1" ht="15.6" x14ac:dyDescent="0.3">
      <c r="A1" s="59"/>
      <c r="B1" s="59"/>
      <c r="C1" s="59"/>
      <c r="D1" s="59"/>
      <c r="E1" s="59"/>
      <c r="F1" s="63"/>
      <c r="G1" s="59"/>
    </row>
    <row r="2" spans="1:13" s="39" customFormat="1" ht="18" customHeight="1" x14ac:dyDescent="0.3">
      <c r="A2" s="360" t="s">
        <v>23</v>
      </c>
      <c r="B2" s="361"/>
      <c r="C2" s="361"/>
      <c r="D2" s="361"/>
      <c r="E2" s="361"/>
      <c r="F2" s="361"/>
      <c r="G2" s="361"/>
    </row>
    <row r="3" spans="1:13" s="39" customFormat="1" ht="18" customHeight="1" x14ac:dyDescent="0.3">
      <c r="A3" s="231"/>
      <c r="B3" s="235"/>
      <c r="C3" s="235"/>
      <c r="D3" s="235"/>
      <c r="E3" s="235"/>
      <c r="F3" s="235"/>
      <c r="G3" s="235"/>
    </row>
    <row r="4" spans="1:13" s="39" customFormat="1" ht="18" customHeight="1" x14ac:dyDescent="0.3">
      <c r="A4" s="350" t="s">
        <v>221</v>
      </c>
      <c r="B4" s="350"/>
      <c r="C4" s="350"/>
      <c r="D4" s="350"/>
      <c r="E4" s="350"/>
      <c r="F4" s="350"/>
      <c r="G4" s="350"/>
      <c r="H4" s="350"/>
    </row>
    <row r="5" spans="1:13" s="39" customFormat="1" ht="18" customHeight="1" x14ac:dyDescent="0.3">
      <c r="A5" s="231"/>
      <c r="B5" s="235"/>
      <c r="C5" s="235"/>
      <c r="D5" s="235"/>
      <c r="E5" s="235"/>
      <c r="F5" s="235"/>
      <c r="G5" s="235"/>
    </row>
    <row r="6" spans="1:13" s="39" customFormat="1" ht="31.2" x14ac:dyDescent="0.3">
      <c r="A6" s="362" t="s">
        <v>25</v>
      </c>
      <c r="B6" s="363"/>
      <c r="C6" s="364"/>
      <c r="D6" s="64" t="s">
        <v>26</v>
      </c>
      <c r="E6" s="229" t="s">
        <v>246</v>
      </c>
      <c r="F6" s="229" t="s">
        <v>247</v>
      </c>
      <c r="G6" s="110" t="s">
        <v>249</v>
      </c>
      <c r="H6" s="124" t="s">
        <v>195</v>
      </c>
    </row>
    <row r="7" spans="1:13" s="146" customFormat="1" ht="11.4" customHeight="1" x14ac:dyDescent="0.25">
      <c r="A7" s="351">
        <v>1</v>
      </c>
      <c r="B7" s="352"/>
      <c r="C7" s="352"/>
      <c r="D7" s="353"/>
      <c r="E7" s="143">
        <v>2</v>
      </c>
      <c r="F7" s="144">
        <v>3</v>
      </c>
      <c r="G7" s="145">
        <v>4</v>
      </c>
      <c r="H7" s="127" t="s">
        <v>209</v>
      </c>
    </row>
    <row r="8" spans="1:13" s="40" customFormat="1" ht="15.6" x14ac:dyDescent="0.3">
      <c r="A8" s="365"/>
      <c r="B8" s="366"/>
      <c r="C8" s="367"/>
      <c r="D8" s="65" t="s">
        <v>89</v>
      </c>
      <c r="E8" s="66">
        <f>E9+E66+E12+E110</f>
        <v>1139659</v>
      </c>
      <c r="F8" s="66">
        <f>F9+F66+F12+F110</f>
        <v>0</v>
      </c>
      <c r="G8" s="66">
        <f>G9+G66+G12+G110</f>
        <v>594099.9</v>
      </c>
      <c r="H8" s="128">
        <f t="shared" ref="H8:H37" si="0">G8/E8*100</f>
        <v>52.129619473895261</v>
      </c>
    </row>
    <row r="9" spans="1:13" s="40" customFormat="1" ht="31.2" x14ac:dyDescent="0.3">
      <c r="A9" s="341" t="s">
        <v>258</v>
      </c>
      <c r="B9" s="342"/>
      <c r="C9" s="343"/>
      <c r="D9" s="273" t="s">
        <v>259</v>
      </c>
      <c r="E9" s="287">
        <f>E10</f>
        <v>0</v>
      </c>
      <c r="F9" s="287">
        <f t="shared" ref="F9:G10" si="1">F10</f>
        <v>0</v>
      </c>
      <c r="G9" s="287">
        <f t="shared" si="1"/>
        <v>2621.59</v>
      </c>
      <c r="H9" s="129">
        <v>0</v>
      </c>
    </row>
    <row r="10" spans="1:13" s="40" customFormat="1" ht="46.8" x14ac:dyDescent="0.3">
      <c r="A10" s="344" t="s">
        <v>120</v>
      </c>
      <c r="B10" s="345"/>
      <c r="C10" s="346"/>
      <c r="D10" s="274" t="s">
        <v>260</v>
      </c>
      <c r="E10" s="286">
        <f>E11</f>
        <v>0</v>
      </c>
      <c r="F10" s="286">
        <f t="shared" si="1"/>
        <v>0</v>
      </c>
      <c r="G10" s="286">
        <f t="shared" si="1"/>
        <v>2621.59</v>
      </c>
      <c r="H10" s="130">
        <v>0</v>
      </c>
    </row>
    <row r="11" spans="1:13" s="40" customFormat="1" ht="31.2" x14ac:dyDescent="0.3">
      <c r="A11" s="347" t="s">
        <v>90</v>
      </c>
      <c r="B11" s="348"/>
      <c r="C11" s="349"/>
      <c r="D11" s="272" t="s">
        <v>261</v>
      </c>
      <c r="E11" s="288">
        <v>0</v>
      </c>
      <c r="F11" s="288">
        <v>0</v>
      </c>
      <c r="G11" s="289">
        <v>2621.59</v>
      </c>
      <c r="H11" s="131">
        <v>0</v>
      </c>
    </row>
    <row r="12" spans="1:13" s="33" customFormat="1" ht="47.25" customHeight="1" x14ac:dyDescent="0.3">
      <c r="A12" s="341" t="s">
        <v>98</v>
      </c>
      <c r="B12" s="342"/>
      <c r="C12" s="343"/>
      <c r="D12" s="67" t="s">
        <v>147</v>
      </c>
      <c r="E12" s="68">
        <f>E13+E29+E39+E53</f>
        <v>28940</v>
      </c>
      <c r="F12" s="68">
        <f t="shared" ref="F12:G12" si="2">F13+F29+F39+F53</f>
        <v>0</v>
      </c>
      <c r="G12" s="68">
        <f t="shared" si="2"/>
        <v>9477.99</v>
      </c>
      <c r="H12" s="129">
        <f t="shared" si="0"/>
        <v>32.750483759502416</v>
      </c>
      <c r="M12" s="120"/>
    </row>
    <row r="13" spans="1:13" s="62" customFormat="1" ht="46.5" customHeight="1" x14ac:dyDescent="0.3">
      <c r="A13" s="344" t="s">
        <v>120</v>
      </c>
      <c r="B13" s="345"/>
      <c r="C13" s="346"/>
      <c r="D13" s="69" t="s">
        <v>153</v>
      </c>
      <c r="E13" s="70">
        <f t="shared" ref="E13:G14" si="3">E14</f>
        <v>880</v>
      </c>
      <c r="F13" s="70">
        <f t="shared" si="3"/>
        <v>0</v>
      </c>
      <c r="G13" s="113">
        <f t="shared" si="3"/>
        <v>992.5</v>
      </c>
      <c r="H13" s="130">
        <f t="shared" si="0"/>
        <v>112.78409090909092</v>
      </c>
      <c r="M13" s="121"/>
    </row>
    <row r="14" spans="1:13" s="33" customFormat="1" ht="31.2" x14ac:dyDescent="0.3">
      <c r="A14" s="347" t="s">
        <v>90</v>
      </c>
      <c r="B14" s="348"/>
      <c r="C14" s="349"/>
      <c r="D14" s="71" t="s">
        <v>193</v>
      </c>
      <c r="E14" s="72">
        <f t="shared" si="3"/>
        <v>880</v>
      </c>
      <c r="F14" s="72">
        <f t="shared" si="3"/>
        <v>0</v>
      </c>
      <c r="G14" s="114">
        <f t="shared" si="3"/>
        <v>992.5</v>
      </c>
      <c r="H14" s="131">
        <f t="shared" si="0"/>
        <v>112.78409090909092</v>
      </c>
      <c r="M14" s="120"/>
    </row>
    <row r="15" spans="1:13" s="33" customFormat="1" ht="15.6" x14ac:dyDescent="0.3">
      <c r="A15" s="332">
        <v>3</v>
      </c>
      <c r="B15" s="333"/>
      <c r="C15" s="334"/>
      <c r="D15" s="73" t="s">
        <v>18</v>
      </c>
      <c r="E15" s="115">
        <f t="shared" ref="E15:F15" si="4">E16+E26</f>
        <v>880</v>
      </c>
      <c r="F15" s="115">
        <f t="shared" si="4"/>
        <v>0</v>
      </c>
      <c r="G15" s="115">
        <f>G16+G26</f>
        <v>992.5</v>
      </c>
      <c r="H15" s="132">
        <f t="shared" si="0"/>
        <v>112.78409090909092</v>
      </c>
    </row>
    <row r="16" spans="1:13" s="33" customFormat="1" ht="15.6" x14ac:dyDescent="0.3">
      <c r="A16" s="335">
        <v>32</v>
      </c>
      <c r="B16" s="336"/>
      <c r="C16" s="337"/>
      <c r="D16" s="73" t="s">
        <v>27</v>
      </c>
      <c r="E16" s="74">
        <f>E17+E19+E22+E24</f>
        <v>880</v>
      </c>
      <c r="F16" s="74">
        <f t="shared" ref="F16:G16" si="5">F17+F19+F22+F24</f>
        <v>0</v>
      </c>
      <c r="G16" s="115">
        <f t="shared" si="5"/>
        <v>742.5</v>
      </c>
      <c r="H16" s="132">
        <f t="shared" si="0"/>
        <v>84.375</v>
      </c>
    </row>
    <row r="17" spans="1:8" s="33" customFormat="1" ht="30" customHeight="1" x14ac:dyDescent="0.3">
      <c r="A17" s="335">
        <v>321</v>
      </c>
      <c r="B17" s="336"/>
      <c r="C17" s="337"/>
      <c r="D17" s="73" t="s">
        <v>58</v>
      </c>
      <c r="E17" s="74">
        <f t="shared" ref="E17:G17" si="6">E18</f>
        <v>530</v>
      </c>
      <c r="F17" s="74">
        <f t="shared" si="6"/>
        <v>0</v>
      </c>
      <c r="G17" s="115">
        <f t="shared" si="6"/>
        <v>287.72000000000003</v>
      </c>
      <c r="H17" s="132">
        <f t="shared" si="0"/>
        <v>54.286792452830191</v>
      </c>
    </row>
    <row r="18" spans="1:8" s="33" customFormat="1" ht="15.6" x14ac:dyDescent="0.3">
      <c r="A18" s="338">
        <v>32119</v>
      </c>
      <c r="B18" s="339"/>
      <c r="C18" s="340"/>
      <c r="D18" s="75" t="s">
        <v>152</v>
      </c>
      <c r="E18" s="76">
        <v>530</v>
      </c>
      <c r="F18" s="76">
        <v>0</v>
      </c>
      <c r="G18" s="116">
        <v>287.72000000000003</v>
      </c>
      <c r="H18" s="285">
        <f t="shared" si="0"/>
        <v>54.286792452830191</v>
      </c>
    </row>
    <row r="19" spans="1:8" s="33" customFormat="1" ht="30" customHeight="1" x14ac:dyDescent="0.3">
      <c r="A19" s="335">
        <v>322</v>
      </c>
      <c r="B19" s="336"/>
      <c r="C19" s="337"/>
      <c r="D19" s="73" t="s">
        <v>60</v>
      </c>
      <c r="E19" s="74">
        <f>E20+E21</f>
        <v>240</v>
      </c>
      <c r="F19" s="74">
        <f t="shared" ref="F19:G19" si="7">F20+F21</f>
        <v>0</v>
      </c>
      <c r="G19" s="74">
        <f t="shared" si="7"/>
        <v>60</v>
      </c>
      <c r="H19" s="132">
        <f t="shared" si="0"/>
        <v>25</v>
      </c>
    </row>
    <row r="20" spans="1:8" s="31" customFormat="1" ht="30" customHeight="1" x14ac:dyDescent="0.3">
      <c r="A20" s="338">
        <v>32219</v>
      </c>
      <c r="B20" s="339"/>
      <c r="C20" s="340"/>
      <c r="D20" s="75" t="s">
        <v>124</v>
      </c>
      <c r="E20" s="76">
        <v>0</v>
      </c>
      <c r="F20" s="76">
        <v>0</v>
      </c>
      <c r="G20" s="116">
        <v>60</v>
      </c>
      <c r="H20" s="285">
        <v>0</v>
      </c>
    </row>
    <row r="21" spans="1:8" ht="15.6" x14ac:dyDescent="0.3">
      <c r="A21" s="338">
        <v>32229</v>
      </c>
      <c r="B21" s="339"/>
      <c r="C21" s="340"/>
      <c r="D21" s="75" t="s">
        <v>70</v>
      </c>
      <c r="E21" s="77">
        <v>240</v>
      </c>
      <c r="F21" s="77">
        <v>0</v>
      </c>
      <c r="G21" s="117">
        <v>0</v>
      </c>
      <c r="H21" s="285">
        <f t="shared" si="0"/>
        <v>0</v>
      </c>
    </row>
    <row r="22" spans="1:8" s="33" customFormat="1" ht="30" customHeight="1" x14ac:dyDescent="0.3">
      <c r="A22" s="335">
        <v>323</v>
      </c>
      <c r="B22" s="336"/>
      <c r="C22" s="337"/>
      <c r="D22" s="73" t="s">
        <v>71</v>
      </c>
      <c r="E22" s="74">
        <f t="shared" ref="E22:G22" si="8">E23</f>
        <v>110</v>
      </c>
      <c r="F22" s="74">
        <f t="shared" si="8"/>
        <v>0</v>
      </c>
      <c r="G22" s="115">
        <f t="shared" si="8"/>
        <v>387.28</v>
      </c>
      <c r="H22" s="132">
        <f t="shared" si="0"/>
        <v>352.07272727272721</v>
      </c>
    </row>
    <row r="23" spans="1:8" ht="30" x14ac:dyDescent="0.3">
      <c r="A23" s="338">
        <v>32319</v>
      </c>
      <c r="B23" s="339"/>
      <c r="C23" s="340"/>
      <c r="D23" s="75" t="s">
        <v>154</v>
      </c>
      <c r="E23" s="77">
        <v>110</v>
      </c>
      <c r="F23" s="77">
        <v>0</v>
      </c>
      <c r="G23" s="118">
        <v>387.28</v>
      </c>
      <c r="H23" s="285">
        <f t="shared" si="0"/>
        <v>352.07272727272721</v>
      </c>
    </row>
    <row r="24" spans="1:8" s="33" customFormat="1" ht="31.2" x14ac:dyDescent="0.3">
      <c r="A24" s="335">
        <v>329</v>
      </c>
      <c r="B24" s="336"/>
      <c r="C24" s="337"/>
      <c r="D24" s="73" t="s">
        <v>62</v>
      </c>
      <c r="E24" s="74">
        <f t="shared" ref="E24:G24" si="9">E25</f>
        <v>0</v>
      </c>
      <c r="F24" s="74">
        <f t="shared" si="9"/>
        <v>0</v>
      </c>
      <c r="G24" s="115">
        <f t="shared" si="9"/>
        <v>7.5</v>
      </c>
      <c r="H24" s="132">
        <v>0</v>
      </c>
    </row>
    <row r="25" spans="1:8" ht="30" x14ac:dyDescent="0.3">
      <c r="A25" s="338">
        <v>32999</v>
      </c>
      <c r="B25" s="339"/>
      <c r="C25" s="340"/>
      <c r="D25" s="75" t="s">
        <v>62</v>
      </c>
      <c r="E25" s="76">
        <v>0</v>
      </c>
      <c r="F25" s="76">
        <v>0</v>
      </c>
      <c r="G25" s="116">
        <v>7.5</v>
      </c>
      <c r="H25" s="285">
        <v>0</v>
      </c>
    </row>
    <row r="26" spans="1:8" s="33" customFormat="1" ht="46.8" x14ac:dyDescent="0.3">
      <c r="A26" s="335">
        <v>37</v>
      </c>
      <c r="B26" s="336"/>
      <c r="C26" s="337"/>
      <c r="D26" s="271" t="s">
        <v>192</v>
      </c>
      <c r="E26" s="74">
        <f t="shared" ref="E26:G27" si="10">E27</f>
        <v>0</v>
      </c>
      <c r="F26" s="74">
        <f t="shared" si="10"/>
        <v>0</v>
      </c>
      <c r="G26" s="115">
        <f t="shared" si="10"/>
        <v>250</v>
      </c>
      <c r="H26" s="134">
        <v>0</v>
      </c>
    </row>
    <row r="27" spans="1:8" s="33" customFormat="1" ht="30" customHeight="1" x14ac:dyDescent="0.3">
      <c r="A27" s="335">
        <v>372</v>
      </c>
      <c r="B27" s="336"/>
      <c r="C27" s="337"/>
      <c r="D27" s="271" t="s">
        <v>77</v>
      </c>
      <c r="E27" s="74">
        <f t="shared" si="10"/>
        <v>0</v>
      </c>
      <c r="F27" s="74">
        <f t="shared" si="10"/>
        <v>0</v>
      </c>
      <c r="G27" s="115">
        <f t="shared" si="10"/>
        <v>250</v>
      </c>
      <c r="H27" s="134">
        <v>0</v>
      </c>
    </row>
    <row r="28" spans="1:8" ht="30" customHeight="1" x14ac:dyDescent="0.3">
      <c r="A28" s="338">
        <v>37219</v>
      </c>
      <c r="B28" s="339"/>
      <c r="C28" s="340"/>
      <c r="D28" s="75" t="s">
        <v>262</v>
      </c>
      <c r="E28" s="76">
        <v>0</v>
      </c>
      <c r="F28" s="76">
        <v>0</v>
      </c>
      <c r="G28" s="116">
        <v>250</v>
      </c>
      <c r="H28" s="148">
        <v>0</v>
      </c>
    </row>
    <row r="29" spans="1:8" s="33" customFormat="1" ht="30" customHeight="1" x14ac:dyDescent="0.3">
      <c r="A29" s="354" t="s">
        <v>155</v>
      </c>
      <c r="B29" s="355"/>
      <c r="C29" s="356"/>
      <c r="D29" s="78" t="s">
        <v>156</v>
      </c>
      <c r="E29" s="79">
        <f t="shared" ref="E29:G29" si="11">E30</f>
        <v>15240</v>
      </c>
      <c r="F29" s="79">
        <f t="shared" si="11"/>
        <v>0</v>
      </c>
      <c r="G29" s="119">
        <f t="shared" si="11"/>
        <v>445.76</v>
      </c>
      <c r="H29" s="130">
        <f t="shared" si="0"/>
        <v>2.9249343832020998</v>
      </c>
    </row>
    <row r="30" spans="1:8" s="33" customFormat="1" ht="31.2" x14ac:dyDescent="0.3">
      <c r="A30" s="347" t="s">
        <v>90</v>
      </c>
      <c r="B30" s="348"/>
      <c r="C30" s="349"/>
      <c r="D30" s="71" t="s">
        <v>164</v>
      </c>
      <c r="E30" s="72">
        <f t="shared" ref="E30:G30" si="12">E31</f>
        <v>15240</v>
      </c>
      <c r="F30" s="72">
        <f t="shared" si="12"/>
        <v>0</v>
      </c>
      <c r="G30" s="114">
        <f t="shared" si="12"/>
        <v>445.76</v>
      </c>
      <c r="H30" s="131">
        <f t="shared" si="0"/>
        <v>2.9249343832020998</v>
      </c>
    </row>
    <row r="31" spans="1:8" s="33" customFormat="1" ht="15.6" x14ac:dyDescent="0.3">
      <c r="A31" s="332">
        <v>3</v>
      </c>
      <c r="B31" s="333"/>
      <c r="C31" s="334"/>
      <c r="D31" s="73" t="s">
        <v>18</v>
      </c>
      <c r="E31" s="74">
        <f t="shared" ref="E31:G37" si="13">E32</f>
        <v>15240</v>
      </c>
      <c r="F31" s="74">
        <f t="shared" si="13"/>
        <v>0</v>
      </c>
      <c r="G31" s="115">
        <f t="shared" si="13"/>
        <v>445.76</v>
      </c>
      <c r="H31" s="132">
        <f t="shared" si="0"/>
        <v>2.9249343832020998</v>
      </c>
    </row>
    <row r="32" spans="1:8" s="33" customFormat="1" ht="15.6" x14ac:dyDescent="0.3">
      <c r="A32" s="335">
        <v>32</v>
      </c>
      <c r="B32" s="336"/>
      <c r="C32" s="337"/>
      <c r="D32" s="73" t="s">
        <v>27</v>
      </c>
      <c r="E32" s="74">
        <f t="shared" ref="E32:G32" si="14">E33+E37</f>
        <v>15240</v>
      </c>
      <c r="F32" s="74">
        <f t="shared" si="14"/>
        <v>0</v>
      </c>
      <c r="G32" s="115">
        <f t="shared" si="14"/>
        <v>445.76</v>
      </c>
      <c r="H32" s="132">
        <f t="shared" si="0"/>
        <v>2.9249343832020998</v>
      </c>
    </row>
    <row r="33" spans="1:8" s="33" customFormat="1" ht="17.399999999999999" customHeight="1" x14ac:dyDescent="0.3">
      <c r="A33" s="335">
        <v>322</v>
      </c>
      <c r="B33" s="336"/>
      <c r="C33" s="337"/>
      <c r="D33" s="73" t="s">
        <v>60</v>
      </c>
      <c r="E33" s="74">
        <f>E34+E35+E36</f>
        <v>12410</v>
      </c>
      <c r="F33" s="74">
        <f t="shared" ref="F33:G33" si="15">F34+F35+F36</f>
        <v>0</v>
      </c>
      <c r="G33" s="74">
        <f t="shared" si="15"/>
        <v>0</v>
      </c>
      <c r="H33" s="134">
        <v>0</v>
      </c>
    </row>
    <row r="34" spans="1:8" s="31" customFormat="1" ht="18" customHeight="1" x14ac:dyDescent="0.3">
      <c r="A34" s="338">
        <v>32231</v>
      </c>
      <c r="B34" s="339"/>
      <c r="C34" s="340"/>
      <c r="D34" s="75" t="s">
        <v>125</v>
      </c>
      <c r="E34" s="76">
        <v>2800</v>
      </c>
      <c r="F34" s="76">
        <v>0</v>
      </c>
      <c r="G34" s="116">
        <v>0</v>
      </c>
      <c r="H34" s="148">
        <v>0</v>
      </c>
    </row>
    <row r="35" spans="1:8" s="31" customFormat="1" ht="17.399999999999999" customHeight="1" x14ac:dyDescent="0.3">
      <c r="A35" s="338">
        <v>32233</v>
      </c>
      <c r="B35" s="339"/>
      <c r="C35" s="340"/>
      <c r="D35" s="75" t="s">
        <v>126</v>
      </c>
      <c r="E35" s="76">
        <v>4500</v>
      </c>
      <c r="F35" s="76">
        <v>0</v>
      </c>
      <c r="G35" s="116">
        <v>0</v>
      </c>
      <c r="H35" s="148">
        <v>0</v>
      </c>
    </row>
    <row r="36" spans="1:8" s="31" customFormat="1" ht="30" x14ac:dyDescent="0.3">
      <c r="A36" s="338">
        <v>32244</v>
      </c>
      <c r="B36" s="339"/>
      <c r="C36" s="340"/>
      <c r="D36" s="75" t="s">
        <v>95</v>
      </c>
      <c r="E36" s="76">
        <v>5110</v>
      </c>
      <c r="F36" s="76">
        <v>0</v>
      </c>
      <c r="G36" s="116">
        <v>0</v>
      </c>
      <c r="H36" s="148">
        <v>0</v>
      </c>
    </row>
    <row r="37" spans="1:8" s="33" customFormat="1" ht="28.8" customHeight="1" x14ac:dyDescent="0.3">
      <c r="A37" s="335">
        <v>323</v>
      </c>
      <c r="B37" s="336"/>
      <c r="C37" s="337"/>
      <c r="D37" s="73" t="s">
        <v>71</v>
      </c>
      <c r="E37" s="74">
        <f t="shared" si="13"/>
        <v>2830</v>
      </c>
      <c r="F37" s="74">
        <f t="shared" si="13"/>
        <v>0</v>
      </c>
      <c r="G37" s="115">
        <f t="shared" si="13"/>
        <v>445.76</v>
      </c>
      <c r="H37" s="132">
        <f t="shared" si="0"/>
        <v>15.751236749116607</v>
      </c>
    </row>
    <row r="38" spans="1:8" s="33" customFormat="1" ht="30" customHeight="1" x14ac:dyDescent="0.3">
      <c r="A38" s="338">
        <v>32329</v>
      </c>
      <c r="B38" s="339"/>
      <c r="C38" s="340"/>
      <c r="D38" s="75" t="s">
        <v>157</v>
      </c>
      <c r="E38" s="76">
        <v>2830</v>
      </c>
      <c r="F38" s="76">
        <v>0</v>
      </c>
      <c r="G38" s="116">
        <v>445.76</v>
      </c>
      <c r="H38" s="132">
        <f>G38/E38*100</f>
        <v>15.751236749116607</v>
      </c>
    </row>
    <row r="39" spans="1:8" s="33" customFormat="1" ht="30" customHeight="1" x14ac:dyDescent="0.3">
      <c r="A39" s="354" t="s">
        <v>161</v>
      </c>
      <c r="B39" s="355"/>
      <c r="C39" s="356"/>
      <c r="D39" s="78" t="s">
        <v>160</v>
      </c>
      <c r="E39" s="79">
        <f t="shared" ref="E39:G40" si="16">E40</f>
        <v>7570</v>
      </c>
      <c r="F39" s="79">
        <f t="shared" si="16"/>
        <v>0</v>
      </c>
      <c r="G39" s="119">
        <f t="shared" si="16"/>
        <v>8039.7300000000005</v>
      </c>
      <c r="H39" s="135">
        <f>G39/E39*100</f>
        <v>106.20515191545574</v>
      </c>
    </row>
    <row r="40" spans="1:8" s="33" customFormat="1" ht="30" customHeight="1" x14ac:dyDescent="0.3">
      <c r="A40" s="347" t="s">
        <v>158</v>
      </c>
      <c r="B40" s="348"/>
      <c r="C40" s="349"/>
      <c r="D40" s="71" t="s">
        <v>159</v>
      </c>
      <c r="E40" s="72">
        <f t="shared" si="16"/>
        <v>7570</v>
      </c>
      <c r="F40" s="72">
        <f t="shared" si="16"/>
        <v>0</v>
      </c>
      <c r="G40" s="114">
        <f t="shared" si="16"/>
        <v>8039.7300000000005</v>
      </c>
      <c r="H40" s="136">
        <f>G40/E40*100</f>
        <v>106.20515191545574</v>
      </c>
    </row>
    <row r="41" spans="1:8" s="33" customFormat="1" ht="15.6" x14ac:dyDescent="0.3">
      <c r="A41" s="332">
        <v>3</v>
      </c>
      <c r="B41" s="333"/>
      <c r="C41" s="334"/>
      <c r="D41" s="73" t="s">
        <v>18</v>
      </c>
      <c r="E41" s="74">
        <f>E42+E49</f>
        <v>7570</v>
      </c>
      <c r="F41" s="74">
        <f t="shared" ref="F41:G41" si="17">F42+F49</f>
        <v>0</v>
      </c>
      <c r="G41" s="74">
        <f t="shared" si="17"/>
        <v>8039.7300000000005</v>
      </c>
      <c r="H41" s="134">
        <f>G41/E41*100</f>
        <v>106.20515191545574</v>
      </c>
    </row>
    <row r="42" spans="1:8" s="33" customFormat="1" ht="15.6" x14ac:dyDescent="0.3">
      <c r="A42" s="335">
        <v>31</v>
      </c>
      <c r="B42" s="336"/>
      <c r="C42" s="337"/>
      <c r="D42" s="73" t="s">
        <v>19</v>
      </c>
      <c r="E42" s="74">
        <f>E43+E45+E47</f>
        <v>7430</v>
      </c>
      <c r="F42" s="74">
        <f t="shared" ref="F42:G42" si="18">F43+F45+F47</f>
        <v>0</v>
      </c>
      <c r="G42" s="115">
        <f t="shared" si="18"/>
        <v>7866.7400000000007</v>
      </c>
      <c r="H42" s="134">
        <f t="shared" ref="H42:H52" si="19">G42/E42*100</f>
        <v>105.87806191117093</v>
      </c>
    </row>
    <row r="43" spans="1:8" s="33" customFormat="1" ht="30" customHeight="1" x14ac:dyDescent="0.3">
      <c r="A43" s="335">
        <v>311</v>
      </c>
      <c r="B43" s="336"/>
      <c r="C43" s="337"/>
      <c r="D43" s="73" t="s">
        <v>96</v>
      </c>
      <c r="E43" s="74">
        <f t="shared" ref="E43:G43" si="20">E44</f>
        <v>5860</v>
      </c>
      <c r="F43" s="74">
        <f t="shared" si="20"/>
        <v>0</v>
      </c>
      <c r="G43" s="115">
        <f t="shared" si="20"/>
        <v>6237.52</v>
      </c>
      <c r="H43" s="134">
        <f t="shared" si="19"/>
        <v>106.44232081911265</v>
      </c>
    </row>
    <row r="44" spans="1:8" ht="15.6" x14ac:dyDescent="0.3">
      <c r="A44" s="338">
        <v>31111</v>
      </c>
      <c r="B44" s="339"/>
      <c r="C44" s="340"/>
      <c r="D44" s="75" t="s">
        <v>54</v>
      </c>
      <c r="E44" s="76">
        <v>5860</v>
      </c>
      <c r="F44" s="76">
        <v>0</v>
      </c>
      <c r="G44" s="116">
        <v>6237.52</v>
      </c>
      <c r="H44" s="148">
        <f t="shared" si="19"/>
        <v>106.44232081911265</v>
      </c>
    </row>
    <row r="45" spans="1:8" s="33" customFormat="1" ht="30" customHeight="1" x14ac:dyDescent="0.3">
      <c r="A45" s="335">
        <v>312</v>
      </c>
      <c r="B45" s="336"/>
      <c r="C45" s="337"/>
      <c r="D45" s="73" t="s">
        <v>55</v>
      </c>
      <c r="E45" s="74">
        <f t="shared" ref="E45:G45" si="21">E46</f>
        <v>600</v>
      </c>
      <c r="F45" s="74">
        <f>F46</f>
        <v>0</v>
      </c>
      <c r="G45" s="115">
        <f t="shared" si="21"/>
        <v>600</v>
      </c>
      <c r="H45" s="134">
        <f t="shared" si="19"/>
        <v>100</v>
      </c>
    </row>
    <row r="46" spans="1:8" ht="15.6" x14ac:dyDescent="0.3">
      <c r="A46" s="338">
        <v>31219</v>
      </c>
      <c r="B46" s="339"/>
      <c r="C46" s="340"/>
      <c r="D46" s="75" t="s">
        <v>55</v>
      </c>
      <c r="E46" s="76">
        <v>600</v>
      </c>
      <c r="F46" s="76">
        <v>0</v>
      </c>
      <c r="G46" s="116">
        <v>600</v>
      </c>
      <c r="H46" s="148">
        <f t="shared" si="19"/>
        <v>100</v>
      </c>
    </row>
    <row r="47" spans="1:8" s="33" customFormat="1" ht="30" customHeight="1" x14ac:dyDescent="0.3">
      <c r="A47" s="335">
        <v>313</v>
      </c>
      <c r="B47" s="336"/>
      <c r="C47" s="337"/>
      <c r="D47" s="73" t="s">
        <v>56</v>
      </c>
      <c r="E47" s="74">
        <f t="shared" ref="E47:G47" si="22">E48</f>
        <v>970</v>
      </c>
      <c r="F47" s="74">
        <f t="shared" si="22"/>
        <v>0</v>
      </c>
      <c r="G47" s="115">
        <f t="shared" si="22"/>
        <v>1029.22</v>
      </c>
      <c r="H47" s="134">
        <f t="shared" si="19"/>
        <v>106.10515463917527</v>
      </c>
    </row>
    <row r="48" spans="1:8" ht="30" x14ac:dyDescent="0.3">
      <c r="A48" s="338">
        <v>31321</v>
      </c>
      <c r="B48" s="339"/>
      <c r="C48" s="340"/>
      <c r="D48" s="75" t="s">
        <v>57</v>
      </c>
      <c r="E48" s="76">
        <v>970</v>
      </c>
      <c r="F48" s="76">
        <v>0</v>
      </c>
      <c r="G48" s="116">
        <v>1029.22</v>
      </c>
      <c r="H48" s="148">
        <f t="shared" si="19"/>
        <v>106.10515463917527</v>
      </c>
    </row>
    <row r="49" spans="1:8" s="33" customFormat="1" ht="15.6" x14ac:dyDescent="0.3">
      <c r="A49" s="335">
        <v>32</v>
      </c>
      <c r="B49" s="336"/>
      <c r="C49" s="337"/>
      <c r="D49" s="73" t="s">
        <v>27</v>
      </c>
      <c r="E49" s="74">
        <f>E50</f>
        <v>140</v>
      </c>
      <c r="F49" s="74">
        <f t="shared" ref="F49:G49" si="23">F50</f>
        <v>0</v>
      </c>
      <c r="G49" s="74">
        <f t="shared" si="23"/>
        <v>172.99</v>
      </c>
      <c r="H49" s="134">
        <f t="shared" si="19"/>
        <v>123.56428571428573</v>
      </c>
    </row>
    <row r="50" spans="1:8" s="33" customFormat="1" ht="30" customHeight="1" x14ac:dyDescent="0.3">
      <c r="A50" s="335">
        <v>321</v>
      </c>
      <c r="B50" s="336"/>
      <c r="C50" s="337"/>
      <c r="D50" s="73" t="s">
        <v>58</v>
      </c>
      <c r="E50" s="74">
        <f>E51+E52</f>
        <v>140</v>
      </c>
      <c r="F50" s="74">
        <f t="shared" ref="F50:G50" si="24">F51+F52</f>
        <v>0</v>
      </c>
      <c r="G50" s="74">
        <f t="shared" si="24"/>
        <v>172.99</v>
      </c>
      <c r="H50" s="134">
        <f t="shared" si="19"/>
        <v>123.56428571428573</v>
      </c>
    </row>
    <row r="51" spans="1:8" s="31" customFormat="1" ht="18" customHeight="1" x14ac:dyDescent="0.3">
      <c r="A51" s="338">
        <v>32119</v>
      </c>
      <c r="B51" s="339"/>
      <c r="C51" s="340"/>
      <c r="D51" s="75" t="s">
        <v>152</v>
      </c>
      <c r="E51" s="76">
        <v>0</v>
      </c>
      <c r="F51" s="76">
        <v>0</v>
      </c>
      <c r="G51" s="116">
        <v>66.84</v>
      </c>
      <c r="H51" s="148">
        <v>0</v>
      </c>
    </row>
    <row r="52" spans="1:8" ht="30" x14ac:dyDescent="0.3">
      <c r="A52" s="338">
        <v>32121</v>
      </c>
      <c r="B52" s="339"/>
      <c r="C52" s="340"/>
      <c r="D52" s="75" t="s">
        <v>97</v>
      </c>
      <c r="E52" s="76">
        <v>140</v>
      </c>
      <c r="F52" s="76">
        <v>0</v>
      </c>
      <c r="G52" s="116">
        <v>106.15</v>
      </c>
      <c r="H52" s="148">
        <f t="shared" si="19"/>
        <v>75.821428571428569</v>
      </c>
    </row>
    <row r="53" spans="1:8" s="33" customFormat="1" ht="30" customHeight="1" x14ac:dyDescent="0.3">
      <c r="A53" s="354" t="s">
        <v>162</v>
      </c>
      <c r="B53" s="355"/>
      <c r="C53" s="356"/>
      <c r="D53" s="78" t="s">
        <v>163</v>
      </c>
      <c r="E53" s="79">
        <f t="shared" ref="E53:G54" si="25">E54</f>
        <v>5250</v>
      </c>
      <c r="F53" s="79">
        <f t="shared" si="25"/>
        <v>0</v>
      </c>
      <c r="G53" s="119">
        <f t="shared" si="25"/>
        <v>0</v>
      </c>
      <c r="H53" s="130">
        <v>0</v>
      </c>
    </row>
    <row r="54" spans="1:8" s="33" customFormat="1" ht="30" customHeight="1" x14ac:dyDescent="0.3">
      <c r="A54" s="347" t="s">
        <v>158</v>
      </c>
      <c r="B54" s="348"/>
      <c r="C54" s="349"/>
      <c r="D54" s="71" t="s">
        <v>159</v>
      </c>
      <c r="E54" s="72">
        <f t="shared" si="25"/>
        <v>5250</v>
      </c>
      <c r="F54" s="72">
        <f t="shared" si="25"/>
        <v>0</v>
      </c>
      <c r="G54" s="114">
        <f t="shared" si="25"/>
        <v>0</v>
      </c>
      <c r="H54" s="131">
        <v>0</v>
      </c>
    </row>
    <row r="55" spans="1:8" s="33" customFormat="1" ht="15.6" x14ac:dyDescent="0.3">
      <c r="A55" s="332">
        <v>3</v>
      </c>
      <c r="B55" s="333"/>
      <c r="C55" s="334"/>
      <c r="D55" s="73" t="s">
        <v>18</v>
      </c>
      <c r="E55" s="74">
        <f t="shared" ref="E55:G55" si="26">E56+E63</f>
        <v>5250</v>
      </c>
      <c r="F55" s="74">
        <f t="shared" si="26"/>
        <v>0</v>
      </c>
      <c r="G55" s="115">
        <f t="shared" si="26"/>
        <v>0</v>
      </c>
      <c r="H55" s="132">
        <v>0</v>
      </c>
    </row>
    <row r="56" spans="1:8" s="33" customFormat="1" ht="15.6" x14ac:dyDescent="0.3">
      <c r="A56" s="335">
        <v>31</v>
      </c>
      <c r="B56" s="336"/>
      <c r="C56" s="337"/>
      <c r="D56" s="73" t="s">
        <v>19</v>
      </c>
      <c r="E56" s="74">
        <f>E57+E59+E61</f>
        <v>5160</v>
      </c>
      <c r="F56" s="74">
        <f t="shared" ref="F56:G56" si="27">F57+F59+F61</f>
        <v>0</v>
      </c>
      <c r="G56" s="115">
        <f t="shared" si="27"/>
        <v>0</v>
      </c>
      <c r="H56" s="132">
        <v>0</v>
      </c>
    </row>
    <row r="57" spans="1:8" s="33" customFormat="1" ht="30" customHeight="1" x14ac:dyDescent="0.3">
      <c r="A57" s="335">
        <v>311</v>
      </c>
      <c r="B57" s="336"/>
      <c r="C57" s="337"/>
      <c r="D57" s="73" t="s">
        <v>96</v>
      </c>
      <c r="E57" s="74">
        <f t="shared" ref="E57:G57" si="28">E58</f>
        <v>3910</v>
      </c>
      <c r="F57" s="74">
        <f t="shared" si="28"/>
        <v>0</v>
      </c>
      <c r="G57" s="115">
        <f t="shared" si="28"/>
        <v>0</v>
      </c>
      <c r="H57" s="132">
        <v>0</v>
      </c>
    </row>
    <row r="58" spans="1:8" ht="15.6" x14ac:dyDescent="0.3">
      <c r="A58" s="338">
        <v>31111</v>
      </c>
      <c r="B58" s="339"/>
      <c r="C58" s="340"/>
      <c r="D58" s="75" t="s">
        <v>54</v>
      </c>
      <c r="E58" s="76">
        <v>3910</v>
      </c>
      <c r="F58" s="76">
        <v>0</v>
      </c>
      <c r="G58" s="116">
        <v>0</v>
      </c>
      <c r="H58" s="132">
        <v>0</v>
      </c>
    </row>
    <row r="59" spans="1:8" s="33" customFormat="1" ht="30" customHeight="1" x14ac:dyDescent="0.3">
      <c r="A59" s="335">
        <v>312</v>
      </c>
      <c r="B59" s="336"/>
      <c r="C59" s="337"/>
      <c r="D59" s="73" t="s">
        <v>55</v>
      </c>
      <c r="E59" s="74">
        <f t="shared" ref="E59:G59" si="29">E60</f>
        <v>600</v>
      </c>
      <c r="F59" s="74">
        <f t="shared" si="29"/>
        <v>0</v>
      </c>
      <c r="G59" s="115">
        <f t="shared" si="29"/>
        <v>0</v>
      </c>
      <c r="H59" s="132">
        <v>0</v>
      </c>
    </row>
    <row r="60" spans="1:8" ht="15.6" x14ac:dyDescent="0.3">
      <c r="A60" s="338">
        <v>31219</v>
      </c>
      <c r="B60" s="339"/>
      <c r="C60" s="340"/>
      <c r="D60" s="75" t="s">
        <v>55</v>
      </c>
      <c r="E60" s="76">
        <v>600</v>
      </c>
      <c r="F60" s="76">
        <v>0</v>
      </c>
      <c r="G60" s="116">
        <v>0</v>
      </c>
      <c r="H60" s="132">
        <v>0</v>
      </c>
    </row>
    <row r="61" spans="1:8" s="33" customFormat="1" ht="30" customHeight="1" x14ac:dyDescent="0.3">
      <c r="A61" s="335">
        <v>313</v>
      </c>
      <c r="B61" s="336"/>
      <c r="C61" s="337"/>
      <c r="D61" s="73" t="s">
        <v>56</v>
      </c>
      <c r="E61" s="74">
        <f t="shared" ref="E61:G61" si="30">E62</f>
        <v>650</v>
      </c>
      <c r="F61" s="74">
        <f t="shared" si="30"/>
        <v>0</v>
      </c>
      <c r="G61" s="115">
        <f t="shared" si="30"/>
        <v>0</v>
      </c>
      <c r="H61" s="132">
        <v>0</v>
      </c>
    </row>
    <row r="62" spans="1:8" ht="30" x14ac:dyDescent="0.3">
      <c r="A62" s="338">
        <v>31321</v>
      </c>
      <c r="B62" s="339"/>
      <c r="C62" s="340"/>
      <c r="D62" s="75" t="s">
        <v>57</v>
      </c>
      <c r="E62" s="76">
        <v>650</v>
      </c>
      <c r="F62" s="76">
        <v>0</v>
      </c>
      <c r="G62" s="116">
        <v>0</v>
      </c>
      <c r="H62" s="132">
        <v>0</v>
      </c>
    </row>
    <row r="63" spans="1:8" s="33" customFormat="1" ht="15.6" x14ac:dyDescent="0.3">
      <c r="A63" s="335">
        <v>32</v>
      </c>
      <c r="B63" s="336"/>
      <c r="C63" s="337"/>
      <c r="D63" s="73" t="s">
        <v>27</v>
      </c>
      <c r="E63" s="74">
        <f t="shared" ref="E63:G63" si="31">E64</f>
        <v>90</v>
      </c>
      <c r="F63" s="74">
        <f t="shared" si="31"/>
        <v>0</v>
      </c>
      <c r="G63" s="115">
        <f t="shared" si="31"/>
        <v>0</v>
      </c>
      <c r="H63" s="132">
        <v>0</v>
      </c>
    </row>
    <row r="64" spans="1:8" s="33" customFormat="1" ht="30" customHeight="1" x14ac:dyDescent="0.3">
      <c r="A64" s="335">
        <v>321</v>
      </c>
      <c r="B64" s="336"/>
      <c r="C64" s="337"/>
      <c r="D64" s="73" t="s">
        <v>58</v>
      </c>
      <c r="E64" s="74">
        <f t="shared" ref="E64:G64" si="32">E65</f>
        <v>90</v>
      </c>
      <c r="F64" s="74">
        <f t="shared" si="32"/>
        <v>0</v>
      </c>
      <c r="G64" s="115">
        <f t="shared" si="32"/>
        <v>0</v>
      </c>
      <c r="H64" s="132">
        <v>0</v>
      </c>
    </row>
    <row r="65" spans="1:8" ht="30" x14ac:dyDescent="0.3">
      <c r="A65" s="338">
        <v>32121</v>
      </c>
      <c r="B65" s="339"/>
      <c r="C65" s="340"/>
      <c r="D65" s="75" t="s">
        <v>97</v>
      </c>
      <c r="E65" s="76">
        <v>90</v>
      </c>
      <c r="F65" s="76">
        <v>0</v>
      </c>
      <c r="G65" s="116">
        <v>0</v>
      </c>
      <c r="H65" s="132">
        <v>0</v>
      </c>
    </row>
    <row r="66" spans="1:8" s="33" customFormat="1" ht="31.2" x14ac:dyDescent="0.3">
      <c r="A66" s="341" t="s">
        <v>118</v>
      </c>
      <c r="B66" s="342"/>
      <c r="C66" s="343"/>
      <c r="D66" s="67" t="s">
        <v>119</v>
      </c>
      <c r="E66" s="68">
        <f>E67+E102</f>
        <v>31989</v>
      </c>
      <c r="F66" s="68">
        <f>F67+F102</f>
        <v>0</v>
      </c>
      <c r="G66" s="112">
        <f>G67+G102</f>
        <v>25925.179999999997</v>
      </c>
      <c r="H66" s="129">
        <f t="shared" ref="H66:H94" si="33">G66/E66*100</f>
        <v>81.044046390946875</v>
      </c>
    </row>
    <row r="67" spans="1:8" s="33" customFormat="1" ht="34.799999999999997" customHeight="1" x14ac:dyDescent="0.3">
      <c r="A67" s="354" t="s">
        <v>120</v>
      </c>
      <c r="B67" s="355"/>
      <c r="C67" s="356"/>
      <c r="D67" s="78" t="s">
        <v>121</v>
      </c>
      <c r="E67" s="79">
        <f>E68</f>
        <v>31989</v>
      </c>
      <c r="F67" s="79">
        <f t="shared" ref="F67:G68" si="34">F68</f>
        <v>0</v>
      </c>
      <c r="G67" s="119">
        <f t="shared" si="34"/>
        <v>25786.289999999997</v>
      </c>
      <c r="H67" s="130">
        <f t="shared" si="33"/>
        <v>80.609865891400162</v>
      </c>
    </row>
    <row r="68" spans="1:8" s="33" customFormat="1" ht="31.2" x14ac:dyDescent="0.3">
      <c r="A68" s="347" t="s">
        <v>123</v>
      </c>
      <c r="B68" s="348"/>
      <c r="C68" s="349"/>
      <c r="D68" s="71" t="s">
        <v>122</v>
      </c>
      <c r="E68" s="72">
        <f>E69</f>
        <v>31989</v>
      </c>
      <c r="F68" s="72">
        <f t="shared" si="34"/>
        <v>0</v>
      </c>
      <c r="G68" s="114">
        <f t="shared" si="34"/>
        <v>25786.289999999997</v>
      </c>
      <c r="H68" s="131">
        <f t="shared" si="33"/>
        <v>80.609865891400162</v>
      </c>
    </row>
    <row r="69" spans="1:8" s="33" customFormat="1" ht="15.6" x14ac:dyDescent="0.3">
      <c r="A69" s="332">
        <v>3</v>
      </c>
      <c r="B69" s="333"/>
      <c r="C69" s="334"/>
      <c r="D69" s="73" t="s">
        <v>18</v>
      </c>
      <c r="E69" s="74">
        <f t="shared" ref="E69:G69" si="35">E70+E98</f>
        <v>31989</v>
      </c>
      <c r="F69" s="74">
        <f t="shared" si="35"/>
        <v>0</v>
      </c>
      <c r="G69" s="115">
        <f t="shared" si="35"/>
        <v>25786.289999999997</v>
      </c>
      <c r="H69" s="132">
        <f t="shared" si="33"/>
        <v>80.609865891400162</v>
      </c>
    </row>
    <row r="70" spans="1:8" s="33" customFormat="1" ht="15.6" x14ac:dyDescent="0.3">
      <c r="A70" s="335">
        <v>32</v>
      </c>
      <c r="B70" s="336"/>
      <c r="C70" s="337"/>
      <c r="D70" s="73" t="s">
        <v>27</v>
      </c>
      <c r="E70" s="74">
        <f t="shared" ref="E70:G70" si="36">SUM(E71+E75+E84+E94)</f>
        <v>31219</v>
      </c>
      <c r="F70" s="74">
        <f t="shared" si="36"/>
        <v>0</v>
      </c>
      <c r="G70" s="115">
        <f t="shared" si="36"/>
        <v>25482.26</v>
      </c>
      <c r="H70" s="132">
        <f t="shared" si="33"/>
        <v>81.624203209583897</v>
      </c>
    </row>
    <row r="71" spans="1:8" s="33" customFormat="1" ht="30" customHeight="1" x14ac:dyDescent="0.3">
      <c r="A71" s="335">
        <v>321</v>
      </c>
      <c r="B71" s="336"/>
      <c r="C71" s="337"/>
      <c r="D71" s="73" t="s">
        <v>58</v>
      </c>
      <c r="E71" s="74">
        <f t="shared" ref="E71:G71" si="37">E72+E73+E74</f>
        <v>3510</v>
      </c>
      <c r="F71" s="74">
        <f t="shared" si="37"/>
        <v>0</v>
      </c>
      <c r="G71" s="115">
        <f t="shared" si="37"/>
        <v>2343.6499999999996</v>
      </c>
      <c r="H71" s="132">
        <f t="shared" si="33"/>
        <v>66.770655270655254</v>
      </c>
    </row>
    <row r="72" spans="1:8" ht="15.6" x14ac:dyDescent="0.3">
      <c r="A72" s="338">
        <v>32119</v>
      </c>
      <c r="B72" s="339"/>
      <c r="C72" s="340"/>
      <c r="D72" s="75" t="s">
        <v>66</v>
      </c>
      <c r="E72" s="77">
        <v>920</v>
      </c>
      <c r="F72" s="77">
        <v>0</v>
      </c>
      <c r="G72" s="117">
        <v>543.79</v>
      </c>
      <c r="H72" s="285">
        <f t="shared" si="33"/>
        <v>59.107608695652168</v>
      </c>
    </row>
    <row r="73" spans="1:8" ht="15.6" customHeight="1" x14ac:dyDescent="0.3">
      <c r="A73" s="338">
        <v>32131</v>
      </c>
      <c r="B73" s="339"/>
      <c r="C73" s="340"/>
      <c r="D73" s="75" t="s">
        <v>67</v>
      </c>
      <c r="E73" s="77">
        <v>2340</v>
      </c>
      <c r="F73" s="77">
        <v>0</v>
      </c>
      <c r="G73" s="117">
        <v>1771.66</v>
      </c>
      <c r="H73" s="285">
        <f t="shared" si="33"/>
        <v>75.711965811965825</v>
      </c>
    </row>
    <row r="74" spans="1:8" ht="30" x14ac:dyDescent="0.3">
      <c r="A74" s="338">
        <v>32149</v>
      </c>
      <c r="B74" s="339"/>
      <c r="C74" s="340"/>
      <c r="D74" s="75" t="s">
        <v>68</v>
      </c>
      <c r="E74" s="77">
        <v>250</v>
      </c>
      <c r="F74" s="77">
        <v>0</v>
      </c>
      <c r="G74" s="117">
        <v>28.2</v>
      </c>
      <c r="H74" s="285">
        <f t="shared" si="33"/>
        <v>11.28</v>
      </c>
    </row>
    <row r="75" spans="1:8" s="33" customFormat="1" ht="30" customHeight="1" x14ac:dyDescent="0.3">
      <c r="A75" s="335">
        <v>322</v>
      </c>
      <c r="B75" s="336"/>
      <c r="C75" s="337"/>
      <c r="D75" s="73" t="s">
        <v>60</v>
      </c>
      <c r="E75" s="74">
        <f t="shared" ref="E75:G75" si="38">SUM(E76:E83)</f>
        <v>15240</v>
      </c>
      <c r="F75" s="74">
        <f t="shared" si="38"/>
        <v>0</v>
      </c>
      <c r="G75" s="115">
        <f t="shared" si="38"/>
        <v>13885.199999999999</v>
      </c>
      <c r="H75" s="132">
        <f t="shared" si="33"/>
        <v>91.11023622047243</v>
      </c>
    </row>
    <row r="76" spans="1:8" ht="15.6" x14ac:dyDescent="0.3">
      <c r="A76" s="338">
        <v>32211</v>
      </c>
      <c r="B76" s="339"/>
      <c r="C76" s="340"/>
      <c r="D76" s="75" t="s">
        <v>69</v>
      </c>
      <c r="E76" s="77">
        <v>900</v>
      </c>
      <c r="F76" s="77">
        <v>0</v>
      </c>
      <c r="G76" s="117">
        <v>949.98</v>
      </c>
      <c r="H76" s="285">
        <f t="shared" si="33"/>
        <v>105.55333333333334</v>
      </c>
    </row>
    <row r="77" spans="1:8" ht="30" x14ac:dyDescent="0.3">
      <c r="A77" s="338">
        <v>32219</v>
      </c>
      <c r="B77" s="339"/>
      <c r="C77" s="340"/>
      <c r="D77" s="75" t="s">
        <v>124</v>
      </c>
      <c r="E77" s="77">
        <v>3500</v>
      </c>
      <c r="F77" s="77">
        <v>0</v>
      </c>
      <c r="G77" s="117">
        <v>2169.19</v>
      </c>
      <c r="H77" s="285">
        <f t="shared" si="33"/>
        <v>61.976857142857142</v>
      </c>
    </row>
    <row r="78" spans="1:8" ht="15.6" x14ac:dyDescent="0.3">
      <c r="A78" s="338">
        <v>32231</v>
      </c>
      <c r="B78" s="339"/>
      <c r="C78" s="340"/>
      <c r="D78" s="75" t="s">
        <v>125</v>
      </c>
      <c r="E78" s="77">
        <v>3810</v>
      </c>
      <c r="F78" s="77">
        <v>0</v>
      </c>
      <c r="G78" s="117">
        <v>3415.74</v>
      </c>
      <c r="H78" s="285">
        <f t="shared" si="33"/>
        <v>89.651968503937013</v>
      </c>
    </row>
    <row r="79" spans="1:8" ht="15.6" x14ac:dyDescent="0.3">
      <c r="A79" s="338">
        <v>32233</v>
      </c>
      <c r="B79" s="339"/>
      <c r="C79" s="340"/>
      <c r="D79" s="75" t="s">
        <v>126</v>
      </c>
      <c r="E79" s="77">
        <v>6240</v>
      </c>
      <c r="F79" s="77">
        <v>0</v>
      </c>
      <c r="G79" s="117">
        <v>6458.51</v>
      </c>
      <c r="H79" s="285">
        <f t="shared" si="33"/>
        <v>103.50176282051282</v>
      </c>
    </row>
    <row r="80" spans="1:8" ht="15.6" x14ac:dyDescent="0.3">
      <c r="A80" s="338">
        <v>32234</v>
      </c>
      <c r="B80" s="339"/>
      <c r="C80" s="340"/>
      <c r="D80" s="75" t="s">
        <v>127</v>
      </c>
      <c r="E80" s="77">
        <v>110</v>
      </c>
      <c r="F80" s="77">
        <v>0</v>
      </c>
      <c r="G80" s="117">
        <v>59.66</v>
      </c>
      <c r="H80" s="285">
        <f t="shared" si="33"/>
        <v>54.236363636363635</v>
      </c>
    </row>
    <row r="81" spans="1:8" ht="30" x14ac:dyDescent="0.3">
      <c r="A81" s="338">
        <v>32244</v>
      </c>
      <c r="B81" s="339"/>
      <c r="C81" s="340"/>
      <c r="D81" s="75" t="s">
        <v>95</v>
      </c>
      <c r="E81" s="77">
        <v>560</v>
      </c>
      <c r="F81" s="77">
        <v>0</v>
      </c>
      <c r="G81" s="117">
        <v>506.38</v>
      </c>
      <c r="H81" s="285">
        <f t="shared" si="33"/>
        <v>90.424999999999997</v>
      </c>
    </row>
    <row r="82" spans="1:8" ht="15.6" x14ac:dyDescent="0.3">
      <c r="A82" s="338">
        <v>32251</v>
      </c>
      <c r="B82" s="339"/>
      <c r="C82" s="340"/>
      <c r="D82" s="75" t="s">
        <v>166</v>
      </c>
      <c r="E82" s="77">
        <v>0</v>
      </c>
      <c r="F82" s="77">
        <v>0</v>
      </c>
      <c r="G82" s="117">
        <v>325.74</v>
      </c>
      <c r="H82" s="148">
        <v>0</v>
      </c>
    </row>
    <row r="83" spans="1:8" ht="30" x14ac:dyDescent="0.3">
      <c r="A83" s="338">
        <v>32271</v>
      </c>
      <c r="B83" s="339"/>
      <c r="C83" s="340"/>
      <c r="D83" s="75" t="s">
        <v>92</v>
      </c>
      <c r="E83" s="77">
        <v>120</v>
      </c>
      <c r="F83" s="77">
        <v>0</v>
      </c>
      <c r="G83" s="117">
        <v>0</v>
      </c>
      <c r="H83" s="148">
        <v>0</v>
      </c>
    </row>
    <row r="84" spans="1:8" s="33" customFormat="1" ht="30" customHeight="1" x14ac:dyDescent="0.3">
      <c r="A84" s="335">
        <v>323</v>
      </c>
      <c r="B84" s="336"/>
      <c r="C84" s="337"/>
      <c r="D84" s="73" t="s">
        <v>71</v>
      </c>
      <c r="E84" s="74">
        <f t="shared" ref="E84:G84" si="39">SUM(E85:E93)</f>
        <v>10969</v>
      </c>
      <c r="F84" s="74">
        <f t="shared" si="39"/>
        <v>0</v>
      </c>
      <c r="G84" s="115">
        <f t="shared" si="39"/>
        <v>7825.06</v>
      </c>
      <c r="H84" s="132">
        <f t="shared" si="33"/>
        <v>71.33795241134105</v>
      </c>
    </row>
    <row r="85" spans="1:8" ht="15.6" customHeight="1" x14ac:dyDescent="0.3">
      <c r="A85" s="338">
        <v>32311</v>
      </c>
      <c r="B85" s="339"/>
      <c r="C85" s="340"/>
      <c r="D85" s="75" t="s">
        <v>93</v>
      </c>
      <c r="E85" s="77">
        <v>1209</v>
      </c>
      <c r="F85" s="77">
        <v>0</v>
      </c>
      <c r="G85" s="117">
        <v>594.80999999999995</v>
      </c>
      <c r="H85" s="285">
        <f t="shared" si="33"/>
        <v>49.198511166253098</v>
      </c>
    </row>
    <row r="86" spans="1:8" ht="15.6" customHeight="1" x14ac:dyDescent="0.3">
      <c r="A86" s="338">
        <v>32313</v>
      </c>
      <c r="B86" s="339"/>
      <c r="C86" s="340"/>
      <c r="D86" s="75" t="s">
        <v>138</v>
      </c>
      <c r="E86" s="77">
        <v>440</v>
      </c>
      <c r="F86" s="77">
        <v>0</v>
      </c>
      <c r="G86" s="117">
        <v>234.4</v>
      </c>
      <c r="H86" s="285">
        <f t="shared" si="33"/>
        <v>53.272727272727273</v>
      </c>
    </row>
    <row r="87" spans="1:8" ht="28.2" customHeight="1" x14ac:dyDescent="0.3">
      <c r="A87" s="338">
        <v>32329</v>
      </c>
      <c r="B87" s="339"/>
      <c r="C87" s="340"/>
      <c r="D87" s="75" t="s">
        <v>139</v>
      </c>
      <c r="E87" s="77">
        <v>930</v>
      </c>
      <c r="F87" s="77">
        <v>0</v>
      </c>
      <c r="G87" s="117">
        <v>823.74</v>
      </c>
      <c r="H87" s="285">
        <f t="shared" si="33"/>
        <v>88.574193548387086</v>
      </c>
    </row>
    <row r="88" spans="1:8" ht="15.6" customHeight="1" x14ac:dyDescent="0.3">
      <c r="A88" s="338">
        <v>32349</v>
      </c>
      <c r="B88" s="339"/>
      <c r="C88" s="340"/>
      <c r="D88" s="75" t="s">
        <v>82</v>
      </c>
      <c r="E88" s="77">
        <v>3200</v>
      </c>
      <c r="F88" s="77">
        <v>0</v>
      </c>
      <c r="G88" s="117">
        <v>2207.09</v>
      </c>
      <c r="H88" s="285">
        <f t="shared" si="33"/>
        <v>68.971562500000005</v>
      </c>
    </row>
    <row r="89" spans="1:8" ht="15.6" customHeight="1" x14ac:dyDescent="0.3">
      <c r="A89" s="338">
        <v>32361</v>
      </c>
      <c r="B89" s="339"/>
      <c r="C89" s="340"/>
      <c r="D89" s="75" t="s">
        <v>83</v>
      </c>
      <c r="E89" s="77">
        <v>2010</v>
      </c>
      <c r="F89" s="77">
        <v>0</v>
      </c>
      <c r="G89" s="117">
        <v>2274.3000000000002</v>
      </c>
      <c r="H89" s="285">
        <f t="shared" si="33"/>
        <v>113.14925373134331</v>
      </c>
    </row>
    <row r="90" spans="1:8" ht="15.6" customHeight="1" x14ac:dyDescent="0.3">
      <c r="A90" s="338">
        <v>32369</v>
      </c>
      <c r="B90" s="339"/>
      <c r="C90" s="340"/>
      <c r="D90" s="75" t="s">
        <v>191</v>
      </c>
      <c r="E90" s="77">
        <v>210</v>
      </c>
      <c r="F90" s="77">
        <v>0</v>
      </c>
      <c r="G90" s="117">
        <v>0</v>
      </c>
      <c r="H90" s="285">
        <v>0</v>
      </c>
    </row>
    <row r="91" spans="1:8" ht="15.6" customHeight="1" x14ac:dyDescent="0.3">
      <c r="A91" s="338">
        <v>32372</v>
      </c>
      <c r="B91" s="339"/>
      <c r="C91" s="340"/>
      <c r="D91" s="75" t="s">
        <v>197</v>
      </c>
      <c r="E91" s="77">
        <v>0</v>
      </c>
      <c r="F91" s="77">
        <v>0</v>
      </c>
      <c r="G91" s="117">
        <v>0</v>
      </c>
      <c r="H91" s="148">
        <v>0</v>
      </c>
    </row>
    <row r="92" spans="1:8" ht="15.6" customHeight="1" x14ac:dyDescent="0.3">
      <c r="A92" s="338">
        <v>32389</v>
      </c>
      <c r="B92" s="339"/>
      <c r="C92" s="340"/>
      <c r="D92" s="75" t="s">
        <v>85</v>
      </c>
      <c r="E92" s="77">
        <v>1800</v>
      </c>
      <c r="F92" s="77">
        <v>0</v>
      </c>
      <c r="G92" s="117">
        <v>1046.92</v>
      </c>
      <c r="H92" s="285">
        <f t="shared" si="33"/>
        <v>58.162222222222226</v>
      </c>
    </row>
    <row r="93" spans="1:8" ht="15.6" customHeight="1" x14ac:dyDescent="0.3">
      <c r="A93" s="338">
        <v>32399</v>
      </c>
      <c r="B93" s="339"/>
      <c r="C93" s="340"/>
      <c r="D93" s="75" t="s">
        <v>86</v>
      </c>
      <c r="E93" s="77">
        <v>1170</v>
      </c>
      <c r="F93" s="77">
        <v>0</v>
      </c>
      <c r="G93" s="117">
        <v>643.79999999999995</v>
      </c>
      <c r="H93" s="285">
        <f t="shared" si="33"/>
        <v>55.025641025641022</v>
      </c>
    </row>
    <row r="94" spans="1:8" s="33" customFormat="1" ht="30" customHeight="1" x14ac:dyDescent="0.3">
      <c r="A94" s="335">
        <v>329</v>
      </c>
      <c r="B94" s="336"/>
      <c r="C94" s="337"/>
      <c r="D94" s="73" t="s">
        <v>62</v>
      </c>
      <c r="E94" s="74">
        <f t="shared" ref="E94:G94" si="40">SUM(E95:E97)</f>
        <v>1500</v>
      </c>
      <c r="F94" s="74">
        <f t="shared" si="40"/>
        <v>0</v>
      </c>
      <c r="G94" s="115">
        <f t="shared" si="40"/>
        <v>1428.35</v>
      </c>
      <c r="H94" s="132">
        <f t="shared" si="33"/>
        <v>95.223333333333329</v>
      </c>
    </row>
    <row r="95" spans="1:8" ht="15.6" x14ac:dyDescent="0.3">
      <c r="A95" s="338">
        <v>32922</v>
      </c>
      <c r="B95" s="339"/>
      <c r="C95" s="340"/>
      <c r="D95" s="75" t="s">
        <v>140</v>
      </c>
      <c r="E95" s="77">
        <v>1110</v>
      </c>
      <c r="F95" s="77">
        <v>0</v>
      </c>
      <c r="G95" s="117">
        <v>1129.6600000000001</v>
      </c>
      <c r="H95" s="285">
        <f t="shared" ref="H95:H101" si="41">G95/E95*100</f>
        <v>101.77117117117118</v>
      </c>
    </row>
    <row r="96" spans="1:8" ht="15.6" x14ac:dyDescent="0.3">
      <c r="A96" s="338">
        <v>32941</v>
      </c>
      <c r="B96" s="339"/>
      <c r="C96" s="340"/>
      <c r="D96" s="75" t="s">
        <v>141</v>
      </c>
      <c r="E96" s="77">
        <v>160</v>
      </c>
      <c r="F96" s="77">
        <v>0</v>
      </c>
      <c r="G96" s="117">
        <v>108.09</v>
      </c>
      <c r="H96" s="285">
        <f t="shared" si="41"/>
        <v>67.556250000000006</v>
      </c>
    </row>
    <row r="97" spans="1:8" ht="30" x14ac:dyDescent="0.3">
      <c r="A97" s="338">
        <v>32999</v>
      </c>
      <c r="B97" s="339"/>
      <c r="C97" s="340"/>
      <c r="D97" s="75" t="s">
        <v>62</v>
      </c>
      <c r="E97" s="77">
        <v>230</v>
      </c>
      <c r="F97" s="77">
        <v>0</v>
      </c>
      <c r="G97" s="117">
        <v>190.6</v>
      </c>
      <c r="H97" s="285">
        <f t="shared" si="41"/>
        <v>82.869565217391312</v>
      </c>
    </row>
    <row r="98" spans="1:8" s="33" customFormat="1" ht="15.6" x14ac:dyDescent="0.3">
      <c r="A98" s="335">
        <v>34</v>
      </c>
      <c r="B98" s="336"/>
      <c r="C98" s="337"/>
      <c r="D98" s="73" t="s">
        <v>63</v>
      </c>
      <c r="E98" s="74">
        <f t="shared" ref="E98:G98" si="42">SUM(E99)</f>
        <v>770</v>
      </c>
      <c r="F98" s="74">
        <f t="shared" si="42"/>
        <v>0</v>
      </c>
      <c r="G98" s="115">
        <f t="shared" si="42"/>
        <v>304.02999999999997</v>
      </c>
      <c r="H98" s="132">
        <f t="shared" si="41"/>
        <v>39.484415584415586</v>
      </c>
    </row>
    <row r="99" spans="1:8" s="33" customFormat="1" ht="30" customHeight="1" x14ac:dyDescent="0.3">
      <c r="A99" s="335">
        <v>343</v>
      </c>
      <c r="B99" s="336"/>
      <c r="C99" s="337"/>
      <c r="D99" s="73" t="s">
        <v>64</v>
      </c>
      <c r="E99" s="74">
        <f t="shared" ref="E99:G99" si="43">E100+E101</f>
        <v>770</v>
      </c>
      <c r="F99" s="74">
        <f t="shared" si="43"/>
        <v>0</v>
      </c>
      <c r="G99" s="115">
        <f t="shared" si="43"/>
        <v>304.02999999999997</v>
      </c>
      <c r="H99" s="132">
        <f t="shared" si="41"/>
        <v>39.484415584415586</v>
      </c>
    </row>
    <row r="100" spans="1:8" ht="30" x14ac:dyDescent="0.3">
      <c r="A100" s="338">
        <v>34311</v>
      </c>
      <c r="B100" s="339"/>
      <c r="C100" s="340"/>
      <c r="D100" s="75" t="s">
        <v>88</v>
      </c>
      <c r="E100" s="77">
        <v>750</v>
      </c>
      <c r="F100" s="77">
        <v>0</v>
      </c>
      <c r="G100" s="117">
        <v>304.02999999999997</v>
      </c>
      <c r="H100" s="285">
        <f t="shared" si="41"/>
        <v>40.537333333333329</v>
      </c>
    </row>
    <row r="101" spans="1:8" ht="15.6" x14ac:dyDescent="0.3">
      <c r="A101" s="338">
        <v>34339</v>
      </c>
      <c r="B101" s="339"/>
      <c r="C101" s="340"/>
      <c r="D101" s="75" t="s">
        <v>142</v>
      </c>
      <c r="E101" s="76">
        <v>20</v>
      </c>
      <c r="F101" s="76">
        <v>0</v>
      </c>
      <c r="G101" s="116">
        <v>0</v>
      </c>
      <c r="H101" s="285">
        <f t="shared" si="41"/>
        <v>0</v>
      </c>
    </row>
    <row r="102" spans="1:8" s="33" customFormat="1" ht="31.2" x14ac:dyDescent="0.3">
      <c r="A102" s="354" t="s">
        <v>143</v>
      </c>
      <c r="B102" s="355"/>
      <c r="C102" s="356"/>
      <c r="D102" s="78" t="s">
        <v>144</v>
      </c>
      <c r="E102" s="79">
        <f t="shared" ref="E102:G104" si="44">E103</f>
        <v>0</v>
      </c>
      <c r="F102" s="79">
        <f t="shared" si="44"/>
        <v>0</v>
      </c>
      <c r="G102" s="119">
        <f t="shared" si="44"/>
        <v>138.88999999999999</v>
      </c>
      <c r="H102" s="135">
        <v>0</v>
      </c>
    </row>
    <row r="103" spans="1:8" s="33" customFormat="1" ht="30" customHeight="1" x14ac:dyDescent="0.3">
      <c r="A103" s="347" t="s">
        <v>123</v>
      </c>
      <c r="B103" s="348"/>
      <c r="C103" s="349"/>
      <c r="D103" s="71" t="s">
        <v>122</v>
      </c>
      <c r="E103" s="72">
        <f t="shared" si="44"/>
        <v>0</v>
      </c>
      <c r="F103" s="72">
        <f t="shared" si="44"/>
        <v>0</v>
      </c>
      <c r="G103" s="114">
        <f t="shared" si="44"/>
        <v>138.88999999999999</v>
      </c>
      <c r="H103" s="136">
        <v>0</v>
      </c>
    </row>
    <row r="104" spans="1:8" s="33" customFormat="1" ht="31.2" x14ac:dyDescent="0.3">
      <c r="A104" s="332">
        <v>4</v>
      </c>
      <c r="B104" s="333"/>
      <c r="C104" s="334"/>
      <c r="D104" s="73" t="s">
        <v>20</v>
      </c>
      <c r="E104" s="74">
        <f t="shared" si="44"/>
        <v>0</v>
      </c>
      <c r="F104" s="74">
        <f t="shared" si="44"/>
        <v>0</v>
      </c>
      <c r="G104" s="115">
        <f t="shared" si="44"/>
        <v>138.88999999999999</v>
      </c>
      <c r="H104" s="134">
        <v>0</v>
      </c>
    </row>
    <row r="105" spans="1:8" s="33" customFormat="1" ht="31.2" x14ac:dyDescent="0.3">
      <c r="A105" s="335">
        <v>42</v>
      </c>
      <c r="B105" s="336"/>
      <c r="C105" s="337"/>
      <c r="D105" s="73" t="s">
        <v>145</v>
      </c>
      <c r="E105" s="74">
        <f>E106+E108</f>
        <v>0</v>
      </c>
      <c r="F105" s="74">
        <f t="shared" ref="F105:G105" si="45">F106+F108</f>
        <v>0</v>
      </c>
      <c r="G105" s="115">
        <f t="shared" si="45"/>
        <v>138.88999999999999</v>
      </c>
      <c r="H105" s="134">
        <v>0</v>
      </c>
    </row>
    <row r="106" spans="1:8" s="33" customFormat="1" ht="30" customHeight="1" x14ac:dyDescent="0.3">
      <c r="A106" s="335">
        <v>422</v>
      </c>
      <c r="B106" s="336"/>
      <c r="C106" s="337"/>
      <c r="D106" s="73" t="s">
        <v>73</v>
      </c>
      <c r="E106" s="74">
        <f>E107</f>
        <v>0</v>
      </c>
      <c r="F106" s="74">
        <f t="shared" ref="F106:G106" si="46">F107</f>
        <v>0</v>
      </c>
      <c r="G106" s="115">
        <f t="shared" si="46"/>
        <v>129</v>
      </c>
      <c r="H106" s="134">
        <v>0</v>
      </c>
    </row>
    <row r="107" spans="1:8" ht="30" x14ac:dyDescent="0.3">
      <c r="A107" s="338">
        <v>42273</v>
      </c>
      <c r="B107" s="339"/>
      <c r="C107" s="340"/>
      <c r="D107" s="75" t="s">
        <v>99</v>
      </c>
      <c r="E107" s="76">
        <v>0</v>
      </c>
      <c r="F107" s="76">
        <v>0</v>
      </c>
      <c r="G107" s="116">
        <v>129</v>
      </c>
      <c r="H107" s="148">
        <v>0</v>
      </c>
    </row>
    <row r="108" spans="1:8" s="33" customFormat="1" ht="30" customHeight="1" x14ac:dyDescent="0.3">
      <c r="A108" s="335">
        <v>424</v>
      </c>
      <c r="B108" s="336"/>
      <c r="C108" s="337"/>
      <c r="D108" s="73" t="s">
        <v>100</v>
      </c>
      <c r="E108" s="74">
        <f>E109</f>
        <v>0</v>
      </c>
      <c r="F108" s="74">
        <f t="shared" ref="F108:G108" si="47">F109</f>
        <v>0</v>
      </c>
      <c r="G108" s="115">
        <f t="shared" si="47"/>
        <v>9.89</v>
      </c>
      <c r="H108" s="134">
        <v>0</v>
      </c>
    </row>
    <row r="109" spans="1:8" ht="15.6" customHeight="1" x14ac:dyDescent="0.3">
      <c r="A109" s="338">
        <v>42411</v>
      </c>
      <c r="B109" s="339"/>
      <c r="C109" s="340"/>
      <c r="D109" s="75" t="s">
        <v>146</v>
      </c>
      <c r="E109" s="76">
        <v>0</v>
      </c>
      <c r="F109" s="76">
        <v>0</v>
      </c>
      <c r="G109" s="116">
        <v>9.89</v>
      </c>
      <c r="H109" s="148">
        <v>0</v>
      </c>
    </row>
    <row r="110" spans="1:8" s="33" customFormat="1" ht="58.5" customHeight="1" x14ac:dyDescent="0.3">
      <c r="A110" s="341" t="s">
        <v>98</v>
      </c>
      <c r="B110" s="342"/>
      <c r="C110" s="343"/>
      <c r="D110" s="67" t="s">
        <v>147</v>
      </c>
      <c r="E110" s="68">
        <f>E112+E125+E145+E165+E191+E208</f>
        <v>1078730</v>
      </c>
      <c r="F110" s="68">
        <f>F112+F125+F145+F165+F191+F208</f>
        <v>0</v>
      </c>
      <c r="G110" s="112">
        <f>G112+G125+G145+G165+G191+G208</f>
        <v>556075.14</v>
      </c>
      <c r="H110" s="133">
        <f t="shared" ref="H110:H119" si="48">G110/E110*100</f>
        <v>51.549056761191402</v>
      </c>
    </row>
    <row r="111" spans="1:8" s="33" customFormat="1" ht="30" customHeight="1" x14ac:dyDescent="0.3">
      <c r="A111" s="354" t="s">
        <v>148</v>
      </c>
      <c r="B111" s="355"/>
      <c r="C111" s="356"/>
      <c r="D111" s="78" t="s">
        <v>149</v>
      </c>
      <c r="E111" s="79">
        <f t="shared" ref="E111:G111" si="49">E112</f>
        <v>2830</v>
      </c>
      <c r="F111" s="79">
        <f t="shared" si="49"/>
        <v>0</v>
      </c>
      <c r="G111" s="119">
        <f t="shared" si="49"/>
        <v>2773.37</v>
      </c>
      <c r="H111" s="130">
        <f t="shared" si="48"/>
        <v>97.998939929328628</v>
      </c>
    </row>
    <row r="112" spans="1:8" s="33" customFormat="1" ht="30" customHeight="1" x14ac:dyDescent="0.3">
      <c r="A112" s="347" t="s">
        <v>150</v>
      </c>
      <c r="B112" s="348"/>
      <c r="C112" s="349"/>
      <c r="D112" s="71" t="s">
        <v>104</v>
      </c>
      <c r="E112" s="72">
        <f>E113+E121</f>
        <v>2830</v>
      </c>
      <c r="F112" s="72">
        <f t="shared" ref="E112:G113" si="50">F113</f>
        <v>0</v>
      </c>
      <c r="G112" s="114">
        <f t="shared" si="50"/>
        <v>2773.37</v>
      </c>
      <c r="H112" s="131">
        <f t="shared" si="48"/>
        <v>97.998939929328628</v>
      </c>
    </row>
    <row r="113" spans="1:8" s="33" customFormat="1" ht="15.6" x14ac:dyDescent="0.3">
      <c r="A113" s="332">
        <v>3</v>
      </c>
      <c r="B113" s="333"/>
      <c r="C113" s="334"/>
      <c r="D113" s="73" t="s">
        <v>18</v>
      </c>
      <c r="E113" s="74">
        <f t="shared" si="50"/>
        <v>2830</v>
      </c>
      <c r="F113" s="74">
        <f t="shared" si="50"/>
        <v>0</v>
      </c>
      <c r="G113" s="115">
        <f t="shared" si="50"/>
        <v>2773.37</v>
      </c>
      <c r="H113" s="132">
        <f t="shared" si="48"/>
        <v>97.998939929328628</v>
      </c>
    </row>
    <row r="114" spans="1:8" s="33" customFormat="1" ht="15.6" x14ac:dyDescent="0.3">
      <c r="A114" s="335">
        <v>32</v>
      </c>
      <c r="B114" s="336"/>
      <c r="C114" s="337"/>
      <c r="D114" s="73" t="s">
        <v>27</v>
      </c>
      <c r="E114" s="74">
        <f t="shared" ref="E114:G114" si="51">E115+E117</f>
        <v>2830</v>
      </c>
      <c r="F114" s="74">
        <f t="shared" si="51"/>
        <v>0</v>
      </c>
      <c r="G114" s="115">
        <f t="shared" si="51"/>
        <v>2773.37</v>
      </c>
      <c r="H114" s="132">
        <f t="shared" si="48"/>
        <v>97.998939929328628</v>
      </c>
    </row>
    <row r="115" spans="1:8" s="33" customFormat="1" ht="31.2" x14ac:dyDescent="0.3">
      <c r="A115" s="335">
        <v>321</v>
      </c>
      <c r="B115" s="336"/>
      <c r="C115" s="337"/>
      <c r="D115" s="73" t="s">
        <v>58</v>
      </c>
      <c r="E115" s="74">
        <f t="shared" ref="E115:G115" si="52">E116</f>
        <v>1810</v>
      </c>
      <c r="F115" s="74">
        <f t="shared" si="52"/>
        <v>0</v>
      </c>
      <c r="G115" s="115">
        <f t="shared" si="52"/>
        <v>570</v>
      </c>
      <c r="H115" s="132">
        <f t="shared" si="48"/>
        <v>31.491712707182316</v>
      </c>
    </row>
    <row r="116" spans="1:8" ht="15.6" customHeight="1" x14ac:dyDescent="0.3">
      <c r="A116" s="338">
        <v>32119</v>
      </c>
      <c r="B116" s="339"/>
      <c r="C116" s="340"/>
      <c r="D116" s="75" t="s">
        <v>152</v>
      </c>
      <c r="E116" s="77">
        <v>1810</v>
      </c>
      <c r="F116" s="77">
        <v>0</v>
      </c>
      <c r="G116" s="117">
        <v>570</v>
      </c>
      <c r="H116" s="285">
        <f t="shared" si="48"/>
        <v>31.491712707182316</v>
      </c>
    </row>
    <row r="117" spans="1:8" s="33" customFormat="1" ht="30" customHeight="1" x14ac:dyDescent="0.3">
      <c r="A117" s="335">
        <v>322</v>
      </c>
      <c r="B117" s="336"/>
      <c r="C117" s="337"/>
      <c r="D117" s="73" t="s">
        <v>60</v>
      </c>
      <c r="E117" s="74">
        <f>E118+E119+E120</f>
        <v>1020</v>
      </c>
      <c r="F117" s="74">
        <f t="shared" ref="F117:G117" si="53">F118+F119+F120</f>
        <v>0</v>
      </c>
      <c r="G117" s="74">
        <f t="shared" si="53"/>
        <v>2203.37</v>
      </c>
      <c r="H117" s="132">
        <f t="shared" si="48"/>
        <v>216.01666666666665</v>
      </c>
    </row>
    <row r="118" spans="1:8" s="31" customFormat="1" ht="30" x14ac:dyDescent="0.3">
      <c r="A118" s="338">
        <v>32219</v>
      </c>
      <c r="B118" s="339"/>
      <c r="C118" s="340"/>
      <c r="D118" s="75" t="s">
        <v>124</v>
      </c>
      <c r="E118" s="111">
        <v>0</v>
      </c>
      <c r="F118" s="111">
        <v>0</v>
      </c>
      <c r="G118" s="116">
        <v>0</v>
      </c>
      <c r="H118" s="285">
        <v>0</v>
      </c>
    </row>
    <row r="119" spans="1:8" s="33" customFormat="1" ht="30" x14ac:dyDescent="0.3">
      <c r="A119" s="338">
        <v>32244</v>
      </c>
      <c r="B119" s="339"/>
      <c r="C119" s="340"/>
      <c r="D119" s="75" t="s">
        <v>95</v>
      </c>
      <c r="E119" s="111">
        <v>1020</v>
      </c>
      <c r="F119" s="111">
        <v>0</v>
      </c>
      <c r="G119" s="115">
        <v>0</v>
      </c>
      <c r="H119" s="285">
        <f t="shared" si="48"/>
        <v>0</v>
      </c>
    </row>
    <row r="120" spans="1:8" s="33" customFormat="1" ht="15.6" customHeight="1" x14ac:dyDescent="0.3">
      <c r="A120" s="338">
        <v>32251</v>
      </c>
      <c r="B120" s="339"/>
      <c r="C120" s="340"/>
      <c r="D120" s="75" t="s">
        <v>151</v>
      </c>
      <c r="E120" s="76">
        <v>0</v>
      </c>
      <c r="F120" s="76">
        <v>0</v>
      </c>
      <c r="G120" s="116">
        <v>2203.37</v>
      </c>
      <c r="H120" s="285">
        <v>0</v>
      </c>
    </row>
    <row r="121" spans="1:8" s="33" customFormat="1" ht="31.2" x14ac:dyDescent="0.3">
      <c r="A121" s="332">
        <v>4</v>
      </c>
      <c r="B121" s="333"/>
      <c r="C121" s="334"/>
      <c r="D121" s="271" t="s">
        <v>20</v>
      </c>
      <c r="E121" s="74">
        <f t="shared" ref="E121:G122" si="54">E122</f>
        <v>0</v>
      </c>
      <c r="F121" s="74">
        <f t="shared" si="54"/>
        <v>0</v>
      </c>
      <c r="G121" s="74">
        <f t="shared" si="54"/>
        <v>0</v>
      </c>
      <c r="H121" s="132">
        <v>0</v>
      </c>
    </row>
    <row r="122" spans="1:8" s="33" customFormat="1" ht="31.2" x14ac:dyDescent="0.3">
      <c r="A122" s="335">
        <v>42</v>
      </c>
      <c r="B122" s="336"/>
      <c r="C122" s="337"/>
      <c r="D122" s="271" t="s">
        <v>145</v>
      </c>
      <c r="E122" s="74">
        <f>E123</f>
        <v>0</v>
      </c>
      <c r="F122" s="74">
        <f t="shared" si="54"/>
        <v>0</v>
      </c>
      <c r="G122" s="74">
        <f t="shared" si="54"/>
        <v>0</v>
      </c>
      <c r="H122" s="132">
        <v>0</v>
      </c>
    </row>
    <row r="123" spans="1:8" s="33" customFormat="1" ht="30" customHeight="1" x14ac:dyDescent="0.3">
      <c r="A123" s="335">
        <v>422</v>
      </c>
      <c r="B123" s="336"/>
      <c r="C123" s="337"/>
      <c r="D123" s="271" t="s">
        <v>73</v>
      </c>
      <c r="E123" s="74">
        <f>E124</f>
        <v>0</v>
      </c>
      <c r="F123" s="74">
        <f t="shared" ref="F123:G123" si="55">F124</f>
        <v>0</v>
      </c>
      <c r="G123" s="115">
        <f t="shared" si="55"/>
        <v>0</v>
      </c>
      <c r="H123" s="132">
        <v>0</v>
      </c>
    </row>
    <row r="124" spans="1:8" ht="30" x14ac:dyDescent="0.3">
      <c r="A124" s="338">
        <v>42273</v>
      </c>
      <c r="B124" s="339"/>
      <c r="C124" s="340"/>
      <c r="D124" s="75" t="s">
        <v>99</v>
      </c>
      <c r="E124" s="76">
        <v>0</v>
      </c>
      <c r="F124" s="76">
        <v>0</v>
      </c>
      <c r="G124" s="116">
        <v>0</v>
      </c>
      <c r="H124" s="285">
        <v>0</v>
      </c>
    </row>
    <row r="125" spans="1:8" s="33" customFormat="1" ht="30" customHeight="1" x14ac:dyDescent="0.3">
      <c r="A125" s="347" t="s">
        <v>165</v>
      </c>
      <c r="B125" s="348"/>
      <c r="C125" s="349"/>
      <c r="D125" s="71" t="s">
        <v>112</v>
      </c>
      <c r="E125" s="72">
        <f>E126+E139</f>
        <v>3420</v>
      </c>
      <c r="F125" s="72">
        <f>F126+F139</f>
        <v>0</v>
      </c>
      <c r="G125" s="114">
        <f>G126+G139</f>
        <v>0</v>
      </c>
      <c r="H125" s="131">
        <f>G125/E125*100</f>
        <v>0</v>
      </c>
    </row>
    <row r="126" spans="1:8" s="33" customFormat="1" ht="21.75" customHeight="1" x14ac:dyDescent="0.3">
      <c r="A126" s="332">
        <v>3</v>
      </c>
      <c r="B126" s="333"/>
      <c r="C126" s="334"/>
      <c r="D126" s="73" t="s">
        <v>18</v>
      </c>
      <c r="E126" s="74">
        <f t="shared" ref="E126:G126" si="56">E127</f>
        <v>1240</v>
      </c>
      <c r="F126" s="74">
        <f t="shared" si="56"/>
        <v>0</v>
      </c>
      <c r="G126" s="115">
        <f t="shared" si="56"/>
        <v>0</v>
      </c>
      <c r="H126" s="132">
        <f>G126/E126*100</f>
        <v>0</v>
      </c>
    </row>
    <row r="127" spans="1:8" s="33" customFormat="1" ht="21" customHeight="1" x14ac:dyDescent="0.3">
      <c r="A127" s="335">
        <v>32</v>
      </c>
      <c r="B127" s="336"/>
      <c r="C127" s="337"/>
      <c r="D127" s="73" t="s">
        <v>27</v>
      </c>
      <c r="E127" s="74">
        <f>E128+E130+E135+E137</f>
        <v>1240</v>
      </c>
      <c r="F127" s="74">
        <f>F128+F130+F135+F137</f>
        <v>0</v>
      </c>
      <c r="G127" s="115">
        <f>G128+G130+G135+G137</f>
        <v>0</v>
      </c>
      <c r="H127" s="132">
        <f>G127/E127*100</f>
        <v>0</v>
      </c>
    </row>
    <row r="128" spans="1:8" s="33" customFormat="1" ht="31.2" x14ac:dyDescent="0.3">
      <c r="A128" s="335">
        <v>321</v>
      </c>
      <c r="B128" s="336"/>
      <c r="C128" s="337"/>
      <c r="D128" s="73" t="s">
        <v>58</v>
      </c>
      <c r="E128" s="74">
        <f t="shared" ref="E128:G128" si="57">E129</f>
        <v>0</v>
      </c>
      <c r="F128" s="74">
        <f t="shared" si="57"/>
        <v>0</v>
      </c>
      <c r="G128" s="115">
        <f t="shared" si="57"/>
        <v>0</v>
      </c>
      <c r="H128" s="132">
        <v>0</v>
      </c>
    </row>
    <row r="129" spans="1:8" ht="15.6" x14ac:dyDescent="0.3">
      <c r="A129" s="338">
        <v>32111</v>
      </c>
      <c r="B129" s="339"/>
      <c r="C129" s="340"/>
      <c r="D129" s="75" t="s">
        <v>66</v>
      </c>
      <c r="E129" s="76">
        <v>0</v>
      </c>
      <c r="F129" s="76">
        <v>0</v>
      </c>
      <c r="G129" s="116">
        <v>0</v>
      </c>
      <c r="H129" s="285">
        <v>0</v>
      </c>
    </row>
    <row r="130" spans="1:8" s="33" customFormat="1" ht="15.6" x14ac:dyDescent="0.3">
      <c r="A130" s="335">
        <v>322</v>
      </c>
      <c r="B130" s="336"/>
      <c r="C130" s="337"/>
      <c r="D130" s="73" t="s">
        <v>60</v>
      </c>
      <c r="E130" s="74">
        <f>SUM(E131:E134)</f>
        <v>510</v>
      </c>
      <c r="F130" s="74">
        <f>SUM(F131:F134)</f>
        <v>0</v>
      </c>
      <c r="G130" s="115">
        <f>SUM(G131:G134)</f>
        <v>0</v>
      </c>
      <c r="H130" s="134">
        <v>0</v>
      </c>
    </row>
    <row r="131" spans="1:8" s="33" customFormat="1" ht="15.6" x14ac:dyDescent="0.3">
      <c r="A131" s="338">
        <v>32211</v>
      </c>
      <c r="B131" s="339"/>
      <c r="C131" s="340"/>
      <c r="D131" s="75" t="s">
        <v>69</v>
      </c>
      <c r="E131" s="76">
        <v>0</v>
      </c>
      <c r="F131" s="76">
        <v>0</v>
      </c>
      <c r="G131" s="116">
        <v>0</v>
      </c>
      <c r="H131" s="285">
        <v>0</v>
      </c>
    </row>
    <row r="132" spans="1:8" ht="15.6" x14ac:dyDescent="0.3">
      <c r="A132" s="338">
        <v>32234</v>
      </c>
      <c r="B132" s="339"/>
      <c r="C132" s="340"/>
      <c r="D132" s="75" t="s">
        <v>127</v>
      </c>
      <c r="E132" s="76">
        <v>0</v>
      </c>
      <c r="F132" s="76">
        <v>0</v>
      </c>
      <c r="G132" s="116">
        <v>0</v>
      </c>
      <c r="H132" s="285">
        <v>0</v>
      </c>
    </row>
    <row r="133" spans="1:8" ht="31.5" customHeight="1" x14ac:dyDescent="0.3">
      <c r="A133" s="338">
        <v>32244</v>
      </c>
      <c r="B133" s="339"/>
      <c r="C133" s="340"/>
      <c r="D133" s="75" t="s">
        <v>95</v>
      </c>
      <c r="E133" s="76">
        <v>510</v>
      </c>
      <c r="F133" s="76">
        <v>0</v>
      </c>
      <c r="G133" s="116">
        <v>0</v>
      </c>
      <c r="H133" s="148">
        <v>0</v>
      </c>
    </row>
    <row r="134" spans="1:8" ht="15.6" x14ac:dyDescent="0.3">
      <c r="A134" s="338">
        <v>32251</v>
      </c>
      <c r="B134" s="339"/>
      <c r="C134" s="340"/>
      <c r="D134" s="75" t="s">
        <v>91</v>
      </c>
      <c r="E134" s="76">
        <v>0</v>
      </c>
      <c r="F134" s="76">
        <v>0</v>
      </c>
      <c r="G134" s="116">
        <v>0</v>
      </c>
      <c r="H134" s="285">
        <v>0</v>
      </c>
    </row>
    <row r="135" spans="1:8" s="33" customFormat="1" ht="23.25" customHeight="1" x14ac:dyDescent="0.3">
      <c r="A135" s="335">
        <v>323</v>
      </c>
      <c r="B135" s="336"/>
      <c r="C135" s="337"/>
      <c r="D135" s="73" t="s">
        <v>71</v>
      </c>
      <c r="E135" s="74">
        <f t="shared" ref="E135:G135" si="58">E136</f>
        <v>730</v>
      </c>
      <c r="F135" s="74">
        <f t="shared" si="58"/>
        <v>0</v>
      </c>
      <c r="G135" s="115">
        <f t="shared" si="58"/>
        <v>0</v>
      </c>
      <c r="H135" s="132">
        <f>G135/E135*100</f>
        <v>0</v>
      </c>
    </row>
    <row r="136" spans="1:8" ht="29.25" customHeight="1" x14ac:dyDescent="0.3">
      <c r="A136" s="338">
        <v>32329</v>
      </c>
      <c r="B136" s="339"/>
      <c r="C136" s="340"/>
      <c r="D136" s="75" t="s">
        <v>139</v>
      </c>
      <c r="E136" s="76">
        <v>730</v>
      </c>
      <c r="F136" s="76">
        <v>0</v>
      </c>
      <c r="G136" s="116">
        <v>0</v>
      </c>
      <c r="H136" s="285">
        <f>G136/E136*100</f>
        <v>0</v>
      </c>
    </row>
    <row r="137" spans="1:8" s="33" customFormat="1" ht="31.2" x14ac:dyDescent="0.3">
      <c r="A137" s="335">
        <v>329</v>
      </c>
      <c r="B137" s="336"/>
      <c r="C137" s="337"/>
      <c r="D137" s="73" t="s">
        <v>62</v>
      </c>
      <c r="E137" s="74">
        <f t="shared" ref="E137:G137" si="59">E138</f>
        <v>0</v>
      </c>
      <c r="F137" s="74">
        <f t="shared" si="59"/>
        <v>0</v>
      </c>
      <c r="G137" s="115">
        <f t="shared" si="59"/>
        <v>0</v>
      </c>
      <c r="H137" s="132">
        <v>0</v>
      </c>
    </row>
    <row r="138" spans="1:8" ht="30" x14ac:dyDescent="0.3">
      <c r="A138" s="338">
        <v>32999</v>
      </c>
      <c r="B138" s="339"/>
      <c r="C138" s="340"/>
      <c r="D138" s="75" t="s">
        <v>62</v>
      </c>
      <c r="E138" s="76">
        <v>0</v>
      </c>
      <c r="F138" s="76">
        <v>0</v>
      </c>
      <c r="G138" s="116">
        <v>0</v>
      </c>
      <c r="H138" s="285">
        <v>0</v>
      </c>
    </row>
    <row r="139" spans="1:8" s="33" customFormat="1" ht="31.2" x14ac:dyDescent="0.3">
      <c r="A139" s="332">
        <v>4</v>
      </c>
      <c r="B139" s="333"/>
      <c r="C139" s="334"/>
      <c r="D139" s="73" t="s">
        <v>20</v>
      </c>
      <c r="E139" s="74">
        <f t="shared" ref="E139:G143" si="60">E140</f>
        <v>2180</v>
      </c>
      <c r="F139" s="74">
        <f t="shared" si="60"/>
        <v>0</v>
      </c>
      <c r="G139" s="115">
        <f t="shared" si="60"/>
        <v>0</v>
      </c>
      <c r="H139" s="132">
        <f>G139/E139*100</f>
        <v>0</v>
      </c>
    </row>
    <row r="140" spans="1:8" s="33" customFormat="1" ht="46.8" x14ac:dyDescent="0.3">
      <c r="A140" s="335">
        <v>42</v>
      </c>
      <c r="B140" s="336"/>
      <c r="C140" s="337"/>
      <c r="D140" s="73" t="s">
        <v>35</v>
      </c>
      <c r="E140" s="74">
        <f t="shared" ref="E140:G140" si="61">E141+E143</f>
        <v>2180</v>
      </c>
      <c r="F140" s="74">
        <f t="shared" si="61"/>
        <v>0</v>
      </c>
      <c r="G140" s="115">
        <f t="shared" si="61"/>
        <v>0</v>
      </c>
      <c r="H140" s="132">
        <f>G140/E140*100</f>
        <v>0</v>
      </c>
    </row>
    <row r="141" spans="1:8" s="33" customFormat="1" ht="15.6" x14ac:dyDescent="0.3">
      <c r="A141" s="335">
        <v>422</v>
      </c>
      <c r="B141" s="336"/>
      <c r="C141" s="337"/>
      <c r="D141" s="73" t="s">
        <v>73</v>
      </c>
      <c r="E141" s="74">
        <f t="shared" si="60"/>
        <v>2050</v>
      </c>
      <c r="F141" s="74">
        <f t="shared" si="60"/>
        <v>0</v>
      </c>
      <c r="G141" s="115">
        <f t="shared" si="60"/>
        <v>0</v>
      </c>
      <c r="H141" s="132">
        <f>G141/E141*100</f>
        <v>0</v>
      </c>
    </row>
    <row r="142" spans="1:8" ht="30" x14ac:dyDescent="0.3">
      <c r="A142" s="338">
        <v>42273</v>
      </c>
      <c r="B142" s="339"/>
      <c r="C142" s="340"/>
      <c r="D142" s="75" t="s">
        <v>99</v>
      </c>
      <c r="E142" s="76">
        <v>2050</v>
      </c>
      <c r="F142" s="76">
        <v>0</v>
      </c>
      <c r="G142" s="116">
        <v>0</v>
      </c>
      <c r="H142" s="285">
        <f>G142/E142*100</f>
        <v>0</v>
      </c>
    </row>
    <row r="143" spans="1:8" s="33" customFormat="1" ht="31.2" x14ac:dyDescent="0.3">
      <c r="A143" s="335">
        <v>424</v>
      </c>
      <c r="B143" s="336"/>
      <c r="C143" s="337"/>
      <c r="D143" s="73" t="s">
        <v>100</v>
      </c>
      <c r="E143" s="74">
        <f t="shared" si="60"/>
        <v>130</v>
      </c>
      <c r="F143" s="74">
        <f t="shared" si="60"/>
        <v>0</v>
      </c>
      <c r="G143" s="115">
        <f t="shared" si="60"/>
        <v>0</v>
      </c>
      <c r="H143" s="134">
        <v>0</v>
      </c>
    </row>
    <row r="144" spans="1:8" ht="15.6" x14ac:dyDescent="0.3">
      <c r="A144" s="338">
        <v>42411</v>
      </c>
      <c r="B144" s="339"/>
      <c r="C144" s="340"/>
      <c r="D144" s="75" t="s">
        <v>146</v>
      </c>
      <c r="E144" s="76">
        <v>130</v>
      </c>
      <c r="F144" s="76">
        <v>0</v>
      </c>
      <c r="G144" s="116">
        <v>0</v>
      </c>
      <c r="H144" s="148">
        <v>0</v>
      </c>
    </row>
    <row r="145" spans="1:8" s="33" customFormat="1" ht="30" customHeight="1" x14ac:dyDescent="0.3">
      <c r="A145" s="347" t="s">
        <v>167</v>
      </c>
      <c r="B145" s="348"/>
      <c r="C145" s="349"/>
      <c r="D145" s="71" t="s">
        <v>176</v>
      </c>
      <c r="E145" s="72">
        <f t="shared" ref="E145:G146" si="62">E146</f>
        <v>9110</v>
      </c>
      <c r="F145" s="72">
        <f t="shared" si="62"/>
        <v>0</v>
      </c>
      <c r="G145" s="114">
        <f t="shared" si="62"/>
        <v>1827.5</v>
      </c>
      <c r="H145" s="131">
        <f t="shared" ref="H145:H149" si="63">G145/E145*100</f>
        <v>20.060373216245882</v>
      </c>
    </row>
    <row r="146" spans="1:8" s="33" customFormat="1" ht="15.6" x14ac:dyDescent="0.3">
      <c r="A146" s="332">
        <v>3</v>
      </c>
      <c r="B146" s="333"/>
      <c r="C146" s="334"/>
      <c r="D146" s="73" t="s">
        <v>18</v>
      </c>
      <c r="E146" s="74">
        <f t="shared" si="62"/>
        <v>9110</v>
      </c>
      <c r="F146" s="74">
        <f t="shared" si="62"/>
        <v>0</v>
      </c>
      <c r="G146" s="115">
        <f t="shared" si="62"/>
        <v>1827.5</v>
      </c>
      <c r="H146" s="132">
        <f t="shared" si="63"/>
        <v>20.060373216245882</v>
      </c>
    </row>
    <row r="147" spans="1:8" s="33" customFormat="1" ht="15.6" x14ac:dyDescent="0.3">
      <c r="A147" s="335">
        <v>32</v>
      </c>
      <c r="B147" s="336"/>
      <c r="C147" s="337"/>
      <c r="D147" s="73" t="s">
        <v>27</v>
      </c>
      <c r="E147" s="74">
        <f>E148+E150+E156+E163</f>
        <v>9110</v>
      </c>
      <c r="F147" s="74">
        <f>F148+F150+F156+F163</f>
        <v>0</v>
      </c>
      <c r="G147" s="115">
        <f>G148+G150+G156+G163</f>
        <v>1827.5</v>
      </c>
      <c r="H147" s="132">
        <f t="shared" si="63"/>
        <v>20.060373216245882</v>
      </c>
    </row>
    <row r="148" spans="1:8" s="33" customFormat="1" ht="31.2" x14ac:dyDescent="0.3">
      <c r="A148" s="335">
        <v>321</v>
      </c>
      <c r="B148" s="336"/>
      <c r="C148" s="337"/>
      <c r="D148" s="73" t="s">
        <v>58</v>
      </c>
      <c r="E148" s="74">
        <f t="shared" ref="E148:G148" si="64">E149</f>
        <v>160</v>
      </c>
      <c r="F148" s="74">
        <f t="shared" si="64"/>
        <v>0</v>
      </c>
      <c r="G148" s="115">
        <f t="shared" si="64"/>
        <v>0</v>
      </c>
      <c r="H148" s="132">
        <f t="shared" si="63"/>
        <v>0</v>
      </c>
    </row>
    <row r="149" spans="1:8" ht="15.6" x14ac:dyDescent="0.3">
      <c r="A149" s="338">
        <v>32119</v>
      </c>
      <c r="B149" s="339"/>
      <c r="C149" s="340"/>
      <c r="D149" s="75" t="s">
        <v>66</v>
      </c>
      <c r="E149" s="76">
        <v>160</v>
      </c>
      <c r="F149" s="76">
        <v>0</v>
      </c>
      <c r="G149" s="116">
        <v>0</v>
      </c>
      <c r="H149" s="285">
        <f t="shared" si="63"/>
        <v>0</v>
      </c>
    </row>
    <row r="150" spans="1:8" s="33" customFormat="1" ht="30" customHeight="1" x14ac:dyDescent="0.3">
      <c r="A150" s="335">
        <v>322</v>
      </c>
      <c r="B150" s="336"/>
      <c r="C150" s="337"/>
      <c r="D150" s="73" t="s">
        <v>60</v>
      </c>
      <c r="E150" s="74">
        <f>SUM(E151:E155)</f>
        <v>0</v>
      </c>
      <c r="F150" s="74">
        <f>SUM(F151:F155)</f>
        <v>0</v>
      </c>
      <c r="G150" s="115">
        <f>SUM(G151:G155)</f>
        <v>0</v>
      </c>
      <c r="H150" s="132">
        <v>0</v>
      </c>
    </row>
    <row r="151" spans="1:8" ht="29.25" customHeight="1" x14ac:dyDescent="0.3">
      <c r="A151" s="338">
        <v>32219</v>
      </c>
      <c r="B151" s="339"/>
      <c r="C151" s="340"/>
      <c r="D151" s="75" t="s">
        <v>124</v>
      </c>
      <c r="E151" s="76">
        <v>0</v>
      </c>
      <c r="F151" s="76">
        <v>0</v>
      </c>
      <c r="G151" s="116">
        <v>0</v>
      </c>
      <c r="H151" s="285">
        <v>0</v>
      </c>
    </row>
    <row r="152" spans="1:8" ht="15.6" x14ac:dyDescent="0.3">
      <c r="A152" s="338">
        <v>32229</v>
      </c>
      <c r="B152" s="339"/>
      <c r="C152" s="340"/>
      <c r="D152" s="75" t="s">
        <v>70</v>
      </c>
      <c r="E152" s="76">
        <v>0</v>
      </c>
      <c r="F152" s="76">
        <v>0</v>
      </c>
      <c r="G152" s="116">
        <v>0</v>
      </c>
      <c r="H152" s="148">
        <v>0</v>
      </c>
    </row>
    <row r="153" spans="1:8" ht="30" x14ac:dyDescent="0.3">
      <c r="A153" s="338">
        <v>32244</v>
      </c>
      <c r="B153" s="339"/>
      <c r="C153" s="340"/>
      <c r="D153" s="75" t="s">
        <v>95</v>
      </c>
      <c r="E153" s="76">
        <v>0</v>
      </c>
      <c r="F153" s="76">
        <v>0</v>
      </c>
      <c r="G153" s="116">
        <v>0</v>
      </c>
      <c r="H153" s="148">
        <v>0</v>
      </c>
    </row>
    <row r="154" spans="1:8" ht="15.6" customHeight="1" x14ac:dyDescent="0.3">
      <c r="A154" s="338">
        <v>32251</v>
      </c>
      <c r="B154" s="339"/>
      <c r="C154" s="340"/>
      <c r="D154" s="75" t="s">
        <v>168</v>
      </c>
      <c r="E154" s="76">
        <v>0</v>
      </c>
      <c r="F154" s="76">
        <v>0</v>
      </c>
      <c r="G154" s="116">
        <v>0</v>
      </c>
      <c r="H154" s="285">
        <v>0</v>
      </c>
    </row>
    <row r="155" spans="1:8" ht="30" x14ac:dyDescent="0.3">
      <c r="A155" s="338">
        <v>32271</v>
      </c>
      <c r="B155" s="339"/>
      <c r="C155" s="340"/>
      <c r="D155" s="75" t="s">
        <v>101</v>
      </c>
      <c r="E155" s="76">
        <v>0</v>
      </c>
      <c r="F155" s="76">
        <v>0</v>
      </c>
      <c r="G155" s="116">
        <v>0</v>
      </c>
      <c r="H155" s="148" t="s">
        <v>198</v>
      </c>
    </row>
    <row r="156" spans="1:8" s="33" customFormat="1" ht="30" customHeight="1" x14ac:dyDescent="0.3">
      <c r="A156" s="335">
        <v>323</v>
      </c>
      <c r="B156" s="336"/>
      <c r="C156" s="337"/>
      <c r="D156" s="73" t="s">
        <v>71</v>
      </c>
      <c r="E156" s="74">
        <f t="shared" ref="E156:G156" si="65">SUM(E157:E162)</f>
        <v>8950</v>
      </c>
      <c r="F156" s="74">
        <f t="shared" si="65"/>
        <v>0</v>
      </c>
      <c r="G156" s="115">
        <f t="shared" si="65"/>
        <v>787.5</v>
      </c>
      <c r="H156" s="132">
        <f>G156/E156*100</f>
        <v>8.7988826815642458</v>
      </c>
    </row>
    <row r="157" spans="1:8" s="31" customFormat="1" ht="15.6" x14ac:dyDescent="0.3">
      <c r="A157" s="338">
        <v>32319</v>
      </c>
      <c r="B157" s="339"/>
      <c r="C157" s="340"/>
      <c r="D157" s="75" t="s">
        <v>169</v>
      </c>
      <c r="E157" s="76">
        <v>3450</v>
      </c>
      <c r="F157" s="76">
        <v>0</v>
      </c>
      <c r="G157" s="116">
        <v>787.5</v>
      </c>
      <c r="H157" s="285">
        <f>G157/E157*100</f>
        <v>22.826086956521738</v>
      </c>
    </row>
    <row r="158" spans="1:8" s="31" customFormat="1" ht="15.6" x14ac:dyDescent="0.3">
      <c r="A158" s="338">
        <v>32329</v>
      </c>
      <c r="B158" s="339"/>
      <c r="C158" s="340"/>
      <c r="D158" s="75" t="s">
        <v>170</v>
      </c>
      <c r="E158" s="76">
        <v>300</v>
      </c>
      <c r="F158" s="76">
        <v>0</v>
      </c>
      <c r="G158" s="116">
        <v>0</v>
      </c>
      <c r="H158" s="285">
        <f>G158/E158*100</f>
        <v>0</v>
      </c>
    </row>
    <row r="159" spans="1:8" s="31" customFormat="1" ht="15.6" x14ac:dyDescent="0.3">
      <c r="A159" s="338">
        <v>32361</v>
      </c>
      <c r="B159" s="339"/>
      <c r="C159" s="340"/>
      <c r="D159" s="75" t="s">
        <v>171</v>
      </c>
      <c r="E159" s="77">
        <v>0</v>
      </c>
      <c r="F159" s="77">
        <v>0</v>
      </c>
      <c r="G159" s="117">
        <v>0</v>
      </c>
      <c r="H159" s="148">
        <v>0</v>
      </c>
    </row>
    <row r="160" spans="1:8" s="31" customFormat="1" ht="15.6" x14ac:dyDescent="0.3">
      <c r="A160" s="338">
        <v>32369</v>
      </c>
      <c r="B160" s="339"/>
      <c r="C160" s="340"/>
      <c r="D160" s="75" t="s">
        <v>172</v>
      </c>
      <c r="E160" s="77">
        <v>0</v>
      </c>
      <c r="F160" s="77">
        <v>0</v>
      </c>
      <c r="G160" s="117">
        <v>0</v>
      </c>
      <c r="H160" s="285">
        <v>0</v>
      </c>
    </row>
    <row r="161" spans="1:8" s="31" customFormat="1" ht="15.6" x14ac:dyDescent="0.3">
      <c r="A161" s="338">
        <v>32379</v>
      </c>
      <c r="B161" s="339"/>
      <c r="C161" s="340"/>
      <c r="D161" s="75" t="s">
        <v>173</v>
      </c>
      <c r="E161" s="77">
        <v>4000</v>
      </c>
      <c r="F161" s="77">
        <v>0</v>
      </c>
      <c r="G161" s="117">
        <v>0</v>
      </c>
      <c r="H161" s="285">
        <v>0</v>
      </c>
    </row>
    <row r="162" spans="1:8" s="31" customFormat="1" ht="15.6" x14ac:dyDescent="0.3">
      <c r="A162" s="338">
        <v>32399</v>
      </c>
      <c r="B162" s="339"/>
      <c r="C162" s="340"/>
      <c r="D162" s="75" t="s">
        <v>86</v>
      </c>
      <c r="E162" s="76">
        <v>1200</v>
      </c>
      <c r="F162" s="76">
        <v>0</v>
      </c>
      <c r="G162" s="116">
        <v>0</v>
      </c>
      <c r="H162" s="148">
        <v>0</v>
      </c>
    </row>
    <row r="163" spans="1:8" s="33" customFormat="1" ht="31.2" x14ac:dyDescent="0.3">
      <c r="A163" s="335">
        <v>329</v>
      </c>
      <c r="B163" s="336"/>
      <c r="C163" s="337"/>
      <c r="D163" s="73" t="s">
        <v>62</v>
      </c>
      <c r="E163" s="74">
        <f t="shared" ref="E163:G163" si="66">E164</f>
        <v>0</v>
      </c>
      <c r="F163" s="74">
        <f t="shared" si="66"/>
        <v>0</v>
      </c>
      <c r="G163" s="115">
        <f t="shared" si="66"/>
        <v>1040</v>
      </c>
      <c r="H163" s="134">
        <v>0</v>
      </c>
    </row>
    <row r="164" spans="1:8" s="31" customFormat="1" ht="30" x14ac:dyDescent="0.3">
      <c r="A164" s="338">
        <v>32999</v>
      </c>
      <c r="B164" s="339"/>
      <c r="C164" s="340"/>
      <c r="D164" s="75" t="s">
        <v>62</v>
      </c>
      <c r="E164" s="76">
        <v>0</v>
      </c>
      <c r="F164" s="76">
        <v>0</v>
      </c>
      <c r="G164" s="116">
        <v>1040</v>
      </c>
      <c r="H164" s="148">
        <v>0</v>
      </c>
    </row>
    <row r="165" spans="1:8" s="33" customFormat="1" ht="15.6" x14ac:dyDescent="0.3">
      <c r="A165" s="347" t="s">
        <v>174</v>
      </c>
      <c r="B165" s="348"/>
      <c r="C165" s="349"/>
      <c r="D165" s="71" t="s">
        <v>175</v>
      </c>
      <c r="E165" s="72">
        <f>E166+E187</f>
        <v>1054650</v>
      </c>
      <c r="F165" s="72">
        <f t="shared" ref="F165:G165" si="67">F166+F187</f>
        <v>0</v>
      </c>
      <c r="G165" s="114">
        <f t="shared" si="67"/>
        <v>550697.27</v>
      </c>
      <c r="H165" s="131">
        <f t="shared" ref="H165:H178" si="68">G165/E165*100</f>
        <v>52.216116247096188</v>
      </c>
    </row>
    <row r="166" spans="1:8" s="33" customFormat="1" ht="15.6" x14ac:dyDescent="0.3">
      <c r="A166" s="332">
        <v>3</v>
      </c>
      <c r="B166" s="333"/>
      <c r="C166" s="334"/>
      <c r="D166" s="73" t="s">
        <v>18</v>
      </c>
      <c r="E166" s="74">
        <f>E167+E174+E181+E184</f>
        <v>1053450</v>
      </c>
      <c r="F166" s="74">
        <f t="shared" ref="F166:G166" si="69">F167+F174+F181+F184</f>
        <v>0</v>
      </c>
      <c r="G166" s="115">
        <f t="shared" si="69"/>
        <v>550697.27</v>
      </c>
      <c r="H166" s="132">
        <f t="shared" si="68"/>
        <v>52.275596373819354</v>
      </c>
    </row>
    <row r="167" spans="1:8" s="33" customFormat="1" ht="15.6" x14ac:dyDescent="0.3">
      <c r="A167" s="335">
        <v>31</v>
      </c>
      <c r="B167" s="336"/>
      <c r="C167" s="337"/>
      <c r="D167" s="73" t="s">
        <v>19</v>
      </c>
      <c r="E167" s="74">
        <f t="shared" ref="E167:G167" si="70">E168+E170+E172</f>
        <v>933820</v>
      </c>
      <c r="F167" s="74">
        <f t="shared" si="70"/>
        <v>0</v>
      </c>
      <c r="G167" s="115">
        <f t="shared" si="70"/>
        <v>494725.39</v>
      </c>
      <c r="H167" s="132">
        <f t="shared" si="68"/>
        <v>52.978667194962625</v>
      </c>
    </row>
    <row r="168" spans="1:8" s="33" customFormat="1" ht="30" customHeight="1" x14ac:dyDescent="0.3">
      <c r="A168" s="335">
        <v>311</v>
      </c>
      <c r="B168" s="336"/>
      <c r="C168" s="337"/>
      <c r="D168" s="73" t="s">
        <v>96</v>
      </c>
      <c r="E168" s="74">
        <f t="shared" ref="E168:G168" si="71">E169</f>
        <v>767290</v>
      </c>
      <c r="F168" s="74">
        <f t="shared" si="71"/>
        <v>0</v>
      </c>
      <c r="G168" s="115">
        <f t="shared" si="71"/>
        <v>407247.86</v>
      </c>
      <c r="H168" s="132">
        <f t="shared" si="68"/>
        <v>53.076132883264471</v>
      </c>
    </row>
    <row r="169" spans="1:8" s="31" customFormat="1" ht="15.6" x14ac:dyDescent="0.3">
      <c r="A169" s="338">
        <v>31111</v>
      </c>
      <c r="B169" s="339"/>
      <c r="C169" s="340"/>
      <c r="D169" s="75" t="s">
        <v>54</v>
      </c>
      <c r="E169" s="76">
        <v>767290</v>
      </c>
      <c r="F169" s="76">
        <v>0</v>
      </c>
      <c r="G169" s="116">
        <v>407247.86</v>
      </c>
      <c r="H169" s="285">
        <f t="shared" si="68"/>
        <v>53.076132883264471</v>
      </c>
    </row>
    <row r="170" spans="1:8" s="33" customFormat="1" ht="30" customHeight="1" x14ac:dyDescent="0.3">
      <c r="A170" s="335">
        <v>312</v>
      </c>
      <c r="B170" s="336"/>
      <c r="C170" s="337"/>
      <c r="D170" s="73" t="s">
        <v>55</v>
      </c>
      <c r="E170" s="74">
        <f t="shared" ref="E170:G170" si="72">E171</f>
        <v>39930</v>
      </c>
      <c r="F170" s="74">
        <f t="shared" si="72"/>
        <v>0</v>
      </c>
      <c r="G170" s="115">
        <f t="shared" si="72"/>
        <v>20263.900000000001</v>
      </c>
      <c r="H170" s="132">
        <f t="shared" si="68"/>
        <v>50.748559979964945</v>
      </c>
    </row>
    <row r="171" spans="1:8" s="31" customFormat="1" ht="15.6" x14ac:dyDescent="0.3">
      <c r="A171" s="338">
        <v>31219</v>
      </c>
      <c r="B171" s="339"/>
      <c r="C171" s="340"/>
      <c r="D171" s="75" t="s">
        <v>55</v>
      </c>
      <c r="E171" s="76">
        <v>39930</v>
      </c>
      <c r="F171" s="76">
        <v>0</v>
      </c>
      <c r="G171" s="116">
        <v>20263.900000000001</v>
      </c>
      <c r="H171" s="285">
        <f t="shared" si="68"/>
        <v>50.748559979964945</v>
      </c>
    </row>
    <row r="172" spans="1:8" s="33" customFormat="1" ht="30" customHeight="1" x14ac:dyDescent="0.3">
      <c r="A172" s="335">
        <v>313</v>
      </c>
      <c r="B172" s="336"/>
      <c r="C172" s="337"/>
      <c r="D172" s="73" t="s">
        <v>56</v>
      </c>
      <c r="E172" s="74">
        <f t="shared" ref="E172:G172" si="73">E173</f>
        <v>126600</v>
      </c>
      <c r="F172" s="74">
        <f t="shared" si="73"/>
        <v>0</v>
      </c>
      <c r="G172" s="115">
        <f t="shared" si="73"/>
        <v>67213.63</v>
      </c>
      <c r="H172" s="132">
        <f t="shared" si="68"/>
        <v>53.091334913112163</v>
      </c>
    </row>
    <row r="173" spans="1:8" s="31" customFormat="1" ht="30" x14ac:dyDescent="0.3">
      <c r="A173" s="338">
        <v>31321</v>
      </c>
      <c r="B173" s="339"/>
      <c r="C173" s="340"/>
      <c r="D173" s="75" t="s">
        <v>57</v>
      </c>
      <c r="E173" s="76">
        <v>126600</v>
      </c>
      <c r="F173" s="76">
        <v>0</v>
      </c>
      <c r="G173" s="116">
        <v>67213.63</v>
      </c>
      <c r="H173" s="285">
        <f t="shared" si="68"/>
        <v>53.091334913112163</v>
      </c>
    </row>
    <row r="174" spans="1:8" s="33" customFormat="1" ht="15.6" x14ac:dyDescent="0.3">
      <c r="A174" s="335">
        <v>32</v>
      </c>
      <c r="B174" s="336"/>
      <c r="C174" s="337"/>
      <c r="D174" s="73" t="s">
        <v>27</v>
      </c>
      <c r="E174" s="74">
        <f>E175+E177+E179</f>
        <v>107010</v>
      </c>
      <c r="F174" s="74">
        <f t="shared" ref="F174:G174" si="74">F175+F177+F179</f>
        <v>0</v>
      </c>
      <c r="G174" s="115">
        <f t="shared" si="74"/>
        <v>55395.88</v>
      </c>
      <c r="H174" s="132">
        <f t="shared" si="68"/>
        <v>51.767012428744977</v>
      </c>
    </row>
    <row r="175" spans="1:8" s="33" customFormat="1" ht="30" customHeight="1" x14ac:dyDescent="0.3">
      <c r="A175" s="335">
        <v>321</v>
      </c>
      <c r="B175" s="336"/>
      <c r="C175" s="337"/>
      <c r="D175" s="73" t="s">
        <v>58</v>
      </c>
      <c r="E175" s="74">
        <f t="shared" ref="E175:G178" si="75">E176</f>
        <v>37560</v>
      </c>
      <c r="F175" s="74">
        <f t="shared" si="75"/>
        <v>0</v>
      </c>
      <c r="G175" s="115">
        <f t="shared" si="75"/>
        <v>17526.5</v>
      </c>
      <c r="H175" s="132">
        <f t="shared" si="68"/>
        <v>46.662673056443026</v>
      </c>
    </row>
    <row r="176" spans="1:8" s="31" customFormat="1" ht="30" x14ac:dyDescent="0.3">
      <c r="A176" s="338">
        <v>32121</v>
      </c>
      <c r="B176" s="339"/>
      <c r="C176" s="340"/>
      <c r="D176" s="75" t="s">
        <v>97</v>
      </c>
      <c r="E176" s="76">
        <v>37560</v>
      </c>
      <c r="F176" s="76">
        <f t="shared" si="75"/>
        <v>0</v>
      </c>
      <c r="G176" s="137">
        <v>17526.5</v>
      </c>
      <c r="H176" s="285">
        <f t="shared" si="68"/>
        <v>46.662673056443026</v>
      </c>
    </row>
    <row r="177" spans="1:8" s="33" customFormat="1" ht="30" customHeight="1" x14ac:dyDescent="0.3">
      <c r="A177" s="357">
        <v>322</v>
      </c>
      <c r="B177" s="358"/>
      <c r="C177" s="359"/>
      <c r="D177" s="271" t="s">
        <v>60</v>
      </c>
      <c r="E177" s="74">
        <f>E178</f>
        <v>67770</v>
      </c>
      <c r="F177" s="74">
        <f t="shared" si="75"/>
        <v>0</v>
      </c>
      <c r="G177" s="74">
        <f t="shared" si="75"/>
        <v>36889.379999999997</v>
      </c>
      <c r="H177" s="132">
        <f t="shared" si="68"/>
        <v>54.433200531208492</v>
      </c>
    </row>
    <row r="178" spans="1:8" s="31" customFormat="1" ht="15.6" x14ac:dyDescent="0.3">
      <c r="A178" s="338">
        <v>32229</v>
      </c>
      <c r="B178" s="339"/>
      <c r="C178" s="340"/>
      <c r="D178" s="75" t="s">
        <v>70</v>
      </c>
      <c r="E178" s="76">
        <v>67770</v>
      </c>
      <c r="F178" s="76">
        <f t="shared" si="75"/>
        <v>0</v>
      </c>
      <c r="G178" s="137">
        <v>36889.379999999997</v>
      </c>
      <c r="H178" s="285">
        <f t="shared" si="68"/>
        <v>54.433200531208492</v>
      </c>
    </row>
    <row r="179" spans="1:8" s="33" customFormat="1" ht="30" customHeight="1" x14ac:dyDescent="0.3">
      <c r="A179" s="335">
        <v>329</v>
      </c>
      <c r="B179" s="336"/>
      <c r="C179" s="337"/>
      <c r="D179" s="73" t="s">
        <v>62</v>
      </c>
      <c r="E179" s="74">
        <f t="shared" ref="E179:G179" si="76">E180</f>
        <v>1680</v>
      </c>
      <c r="F179" s="74">
        <f t="shared" si="76"/>
        <v>0</v>
      </c>
      <c r="G179" s="115">
        <f t="shared" si="76"/>
        <v>980</v>
      </c>
      <c r="H179" s="132">
        <f>G179/E179*100</f>
        <v>58.333333333333336</v>
      </c>
    </row>
    <row r="180" spans="1:8" s="31" customFormat="1" ht="15.6" x14ac:dyDescent="0.3">
      <c r="A180" s="338">
        <v>32955</v>
      </c>
      <c r="B180" s="339"/>
      <c r="C180" s="340"/>
      <c r="D180" s="75" t="s">
        <v>61</v>
      </c>
      <c r="E180" s="76">
        <v>1680</v>
      </c>
      <c r="F180" s="76">
        <v>0</v>
      </c>
      <c r="G180" s="116">
        <v>980</v>
      </c>
      <c r="H180" s="285">
        <f>G180/E180*100</f>
        <v>58.333333333333336</v>
      </c>
    </row>
    <row r="181" spans="1:8" s="33" customFormat="1" ht="46.8" x14ac:dyDescent="0.3">
      <c r="A181" s="335">
        <v>37</v>
      </c>
      <c r="B181" s="336"/>
      <c r="C181" s="337"/>
      <c r="D181" s="73" t="s">
        <v>192</v>
      </c>
      <c r="E181" s="74">
        <f t="shared" ref="E181:G182" si="77">E182</f>
        <v>12000</v>
      </c>
      <c r="F181" s="74">
        <f t="shared" si="77"/>
        <v>0</v>
      </c>
      <c r="G181" s="115">
        <f t="shared" si="77"/>
        <v>0</v>
      </c>
      <c r="H181" s="134">
        <v>0</v>
      </c>
    </row>
    <row r="182" spans="1:8" s="33" customFormat="1" ht="30" customHeight="1" x14ac:dyDescent="0.3">
      <c r="A182" s="335">
        <v>372</v>
      </c>
      <c r="B182" s="336"/>
      <c r="C182" s="337"/>
      <c r="D182" s="73" t="s">
        <v>77</v>
      </c>
      <c r="E182" s="74">
        <f t="shared" si="77"/>
        <v>12000</v>
      </c>
      <c r="F182" s="74">
        <f t="shared" si="77"/>
        <v>0</v>
      </c>
      <c r="G182" s="115">
        <f t="shared" si="77"/>
        <v>0</v>
      </c>
      <c r="H182" s="134">
        <v>0</v>
      </c>
    </row>
    <row r="183" spans="1:8" ht="30" customHeight="1" x14ac:dyDescent="0.3">
      <c r="A183" s="338">
        <v>37229</v>
      </c>
      <c r="B183" s="339"/>
      <c r="C183" s="340"/>
      <c r="D183" s="75" t="s">
        <v>177</v>
      </c>
      <c r="E183" s="76">
        <v>12000</v>
      </c>
      <c r="F183" s="76">
        <v>0</v>
      </c>
      <c r="G183" s="116">
        <v>0</v>
      </c>
      <c r="H183" s="148">
        <v>0</v>
      </c>
    </row>
    <row r="184" spans="1:8" ht="30" customHeight="1" x14ac:dyDescent="0.3">
      <c r="A184" s="335">
        <v>38</v>
      </c>
      <c r="B184" s="336"/>
      <c r="C184" s="337"/>
      <c r="D184" s="122" t="s">
        <v>199</v>
      </c>
      <c r="E184" s="74">
        <f>E185</f>
        <v>620</v>
      </c>
      <c r="F184" s="74">
        <f t="shared" ref="F184:G185" si="78">F185</f>
        <v>0</v>
      </c>
      <c r="G184" s="115">
        <f t="shared" si="78"/>
        <v>576</v>
      </c>
      <c r="H184" s="134">
        <f>G184/E184*100</f>
        <v>92.903225806451616</v>
      </c>
    </row>
    <row r="185" spans="1:8" ht="30" customHeight="1" x14ac:dyDescent="0.3">
      <c r="A185" s="335">
        <v>381</v>
      </c>
      <c r="B185" s="336"/>
      <c r="C185" s="337"/>
      <c r="D185" s="122" t="s">
        <v>52</v>
      </c>
      <c r="E185" s="74">
        <f>E186</f>
        <v>620</v>
      </c>
      <c r="F185" s="74">
        <f t="shared" si="78"/>
        <v>0</v>
      </c>
      <c r="G185" s="115">
        <f t="shared" si="78"/>
        <v>576</v>
      </c>
      <c r="H185" s="134">
        <f t="shared" ref="H185:H190" si="79">G185/E185*100</f>
        <v>92.903225806451616</v>
      </c>
    </row>
    <row r="186" spans="1:8" ht="30" customHeight="1" x14ac:dyDescent="0.3">
      <c r="A186" s="338">
        <v>38129</v>
      </c>
      <c r="B186" s="339"/>
      <c r="C186" s="340"/>
      <c r="D186" s="75" t="s">
        <v>200</v>
      </c>
      <c r="E186" s="76">
        <v>620</v>
      </c>
      <c r="F186" s="76">
        <v>0</v>
      </c>
      <c r="G186" s="116">
        <v>576</v>
      </c>
      <c r="H186" s="148">
        <f t="shared" si="79"/>
        <v>92.903225806451616</v>
      </c>
    </row>
    <row r="187" spans="1:8" s="33" customFormat="1" ht="31.2" x14ac:dyDescent="0.3">
      <c r="A187" s="332">
        <v>4</v>
      </c>
      <c r="B187" s="333"/>
      <c r="C187" s="334"/>
      <c r="D187" s="73" t="s">
        <v>20</v>
      </c>
      <c r="E187" s="74">
        <f t="shared" ref="E187:G187" si="80">E188</f>
        <v>1200</v>
      </c>
      <c r="F187" s="74">
        <f t="shared" si="80"/>
        <v>0</v>
      </c>
      <c r="G187" s="115">
        <f t="shared" si="80"/>
        <v>0</v>
      </c>
      <c r="H187" s="134">
        <f t="shared" si="79"/>
        <v>0</v>
      </c>
    </row>
    <row r="188" spans="1:8" s="33" customFormat="1" ht="46.8" x14ac:dyDescent="0.3">
      <c r="A188" s="335">
        <v>42</v>
      </c>
      <c r="B188" s="336"/>
      <c r="C188" s="337"/>
      <c r="D188" s="73" t="s">
        <v>35</v>
      </c>
      <c r="E188" s="74">
        <f t="shared" ref="E188:G188" si="81">E189</f>
        <v>1200</v>
      </c>
      <c r="F188" s="74">
        <f t="shared" si="81"/>
        <v>0</v>
      </c>
      <c r="G188" s="115">
        <f t="shared" si="81"/>
        <v>0</v>
      </c>
      <c r="H188" s="134">
        <f t="shared" si="79"/>
        <v>0</v>
      </c>
    </row>
    <row r="189" spans="1:8" s="33" customFormat="1" ht="31.2" x14ac:dyDescent="0.3">
      <c r="A189" s="335">
        <v>424</v>
      </c>
      <c r="B189" s="336"/>
      <c r="C189" s="337"/>
      <c r="D189" s="73" t="s">
        <v>100</v>
      </c>
      <c r="E189" s="74">
        <f t="shared" ref="E189:G189" si="82">E190</f>
        <v>1200</v>
      </c>
      <c r="F189" s="74">
        <f t="shared" si="82"/>
        <v>0</v>
      </c>
      <c r="G189" s="115">
        <f t="shared" si="82"/>
        <v>0</v>
      </c>
      <c r="H189" s="134">
        <f t="shared" si="79"/>
        <v>0</v>
      </c>
    </row>
    <row r="190" spans="1:8" ht="15.6" x14ac:dyDescent="0.3">
      <c r="A190" s="338">
        <v>42411</v>
      </c>
      <c r="B190" s="339"/>
      <c r="C190" s="340"/>
      <c r="D190" s="75" t="s">
        <v>146</v>
      </c>
      <c r="E190" s="76">
        <v>1200</v>
      </c>
      <c r="F190" s="76">
        <v>0</v>
      </c>
      <c r="G190" s="116">
        <v>0</v>
      </c>
      <c r="H190" s="148">
        <f t="shared" si="79"/>
        <v>0</v>
      </c>
    </row>
    <row r="191" spans="1:8" s="33" customFormat="1" ht="23.25" customHeight="1" x14ac:dyDescent="0.3">
      <c r="A191" s="347" t="s">
        <v>178</v>
      </c>
      <c r="B191" s="348"/>
      <c r="C191" s="349"/>
      <c r="D191" s="71" t="s">
        <v>179</v>
      </c>
      <c r="E191" s="72">
        <f>E192+E204</f>
        <v>3700</v>
      </c>
      <c r="F191" s="72">
        <f>F192+F204</f>
        <v>0</v>
      </c>
      <c r="G191" s="114">
        <f>G192+G204</f>
        <v>777</v>
      </c>
      <c r="H191" s="131">
        <f>G191/E191*100</f>
        <v>21</v>
      </c>
    </row>
    <row r="192" spans="1:8" s="33" customFormat="1" ht="15.6" x14ac:dyDescent="0.3">
      <c r="A192" s="332">
        <v>3</v>
      </c>
      <c r="B192" s="333"/>
      <c r="C192" s="334"/>
      <c r="D192" s="73" t="s">
        <v>18</v>
      </c>
      <c r="E192" s="74">
        <f t="shared" ref="E192:G192" si="83">E193</f>
        <v>2400</v>
      </c>
      <c r="F192" s="74">
        <f t="shared" si="83"/>
        <v>0</v>
      </c>
      <c r="G192" s="115">
        <f t="shared" si="83"/>
        <v>777</v>
      </c>
      <c r="H192" s="132">
        <f>G192/E192*100</f>
        <v>32.375</v>
      </c>
    </row>
    <row r="193" spans="1:8" s="33" customFormat="1" ht="15.6" x14ac:dyDescent="0.3">
      <c r="A193" s="335">
        <v>32</v>
      </c>
      <c r="B193" s="336"/>
      <c r="C193" s="337"/>
      <c r="D193" s="73" t="s">
        <v>27</v>
      </c>
      <c r="E193" s="74">
        <f t="shared" ref="E193:G193" si="84">E194+E197+E200+E202</f>
        <v>2400</v>
      </c>
      <c r="F193" s="74">
        <f t="shared" si="84"/>
        <v>0</v>
      </c>
      <c r="G193" s="74">
        <f t="shared" si="84"/>
        <v>777</v>
      </c>
      <c r="H193" s="132">
        <f>G193/E193*100</f>
        <v>32.375</v>
      </c>
    </row>
    <row r="194" spans="1:8" s="33" customFormat="1" ht="31.2" x14ac:dyDescent="0.3">
      <c r="A194" s="335">
        <v>321</v>
      </c>
      <c r="B194" s="336"/>
      <c r="C194" s="337"/>
      <c r="D194" s="73" t="s">
        <v>58</v>
      </c>
      <c r="E194" s="74">
        <f t="shared" ref="E194:F194" si="85">E195</f>
        <v>0</v>
      </c>
      <c r="F194" s="74">
        <f t="shared" si="85"/>
        <v>0</v>
      </c>
      <c r="G194" s="115">
        <f>G195+G196</f>
        <v>112.5</v>
      </c>
      <c r="H194" s="132">
        <v>0</v>
      </c>
    </row>
    <row r="195" spans="1:8" ht="15.6" x14ac:dyDescent="0.3">
      <c r="A195" s="338">
        <v>32119</v>
      </c>
      <c r="B195" s="339"/>
      <c r="C195" s="340"/>
      <c r="D195" s="75" t="s">
        <v>66</v>
      </c>
      <c r="E195" s="76">
        <v>0</v>
      </c>
      <c r="F195" s="76">
        <v>0</v>
      </c>
      <c r="G195" s="116">
        <v>112.5</v>
      </c>
      <c r="H195" s="285">
        <v>0</v>
      </c>
    </row>
    <row r="196" spans="1:8" ht="15.6" x14ac:dyDescent="0.3">
      <c r="A196" s="338">
        <v>32131</v>
      </c>
      <c r="B196" s="339"/>
      <c r="C196" s="340"/>
      <c r="D196" s="75" t="s">
        <v>196</v>
      </c>
      <c r="E196" s="76">
        <v>0</v>
      </c>
      <c r="F196" s="76">
        <v>0</v>
      </c>
      <c r="G196" s="116">
        <v>0</v>
      </c>
      <c r="H196" s="285">
        <v>0</v>
      </c>
    </row>
    <row r="197" spans="1:8" s="33" customFormat="1" ht="30" customHeight="1" x14ac:dyDescent="0.3">
      <c r="A197" s="335">
        <v>322</v>
      </c>
      <c r="B197" s="336"/>
      <c r="C197" s="337"/>
      <c r="D197" s="73" t="s">
        <v>60</v>
      </c>
      <c r="E197" s="74">
        <f>E198+E199</f>
        <v>2400</v>
      </c>
      <c r="F197" s="74">
        <f t="shared" ref="F197:G197" si="86">F198+F199</f>
        <v>0</v>
      </c>
      <c r="G197" s="74">
        <f t="shared" si="86"/>
        <v>0</v>
      </c>
      <c r="H197" s="132">
        <v>0</v>
      </c>
    </row>
    <row r="198" spans="1:8" ht="15.6" x14ac:dyDescent="0.3">
      <c r="A198" s="338">
        <v>32229</v>
      </c>
      <c r="B198" s="339"/>
      <c r="C198" s="340"/>
      <c r="D198" s="75" t="s">
        <v>70</v>
      </c>
      <c r="E198" s="76">
        <v>0</v>
      </c>
      <c r="F198" s="76">
        <v>0</v>
      </c>
      <c r="G198" s="116">
        <v>0</v>
      </c>
      <c r="H198" s="285">
        <v>0</v>
      </c>
    </row>
    <row r="199" spans="1:8" ht="30" x14ac:dyDescent="0.3">
      <c r="A199" s="338">
        <v>32244</v>
      </c>
      <c r="B199" s="339"/>
      <c r="C199" s="340"/>
      <c r="D199" s="75" t="s">
        <v>95</v>
      </c>
      <c r="E199" s="76">
        <v>2400</v>
      </c>
      <c r="F199" s="76">
        <v>0</v>
      </c>
      <c r="G199" s="116">
        <v>0</v>
      </c>
      <c r="H199" s="285">
        <f t="shared" ref="H199:H207" si="87">G199/E199*100</f>
        <v>0</v>
      </c>
    </row>
    <row r="200" spans="1:8" s="33" customFormat="1" ht="30" customHeight="1" x14ac:dyDescent="0.3">
      <c r="A200" s="335">
        <v>323</v>
      </c>
      <c r="B200" s="336"/>
      <c r="C200" s="337"/>
      <c r="D200" s="73" t="s">
        <v>71</v>
      </c>
      <c r="E200" s="74">
        <f t="shared" ref="E200:G200" si="88">E201</f>
        <v>0</v>
      </c>
      <c r="F200" s="74">
        <f t="shared" si="88"/>
        <v>0</v>
      </c>
      <c r="G200" s="115">
        <f t="shared" si="88"/>
        <v>0</v>
      </c>
      <c r="H200" s="132">
        <v>0</v>
      </c>
    </row>
    <row r="201" spans="1:8" ht="15.6" x14ac:dyDescent="0.3">
      <c r="A201" s="338">
        <v>32319</v>
      </c>
      <c r="B201" s="339"/>
      <c r="C201" s="340"/>
      <c r="D201" s="75" t="s">
        <v>169</v>
      </c>
      <c r="E201" s="76">
        <v>0</v>
      </c>
      <c r="F201" s="76">
        <v>0</v>
      </c>
      <c r="G201" s="116">
        <v>0</v>
      </c>
      <c r="H201" s="285">
        <v>0</v>
      </c>
    </row>
    <row r="202" spans="1:8" s="33" customFormat="1" ht="30" customHeight="1" x14ac:dyDescent="0.3">
      <c r="A202" s="335">
        <v>329</v>
      </c>
      <c r="B202" s="336"/>
      <c r="C202" s="337"/>
      <c r="D202" s="126" t="s">
        <v>62</v>
      </c>
      <c r="E202" s="147">
        <f t="shared" ref="E202:G202" si="89">E203</f>
        <v>0</v>
      </c>
      <c r="F202" s="147">
        <f t="shared" si="89"/>
        <v>0</v>
      </c>
      <c r="G202" s="147">
        <f t="shared" si="89"/>
        <v>664.5</v>
      </c>
      <c r="H202" s="132">
        <v>0</v>
      </c>
    </row>
    <row r="203" spans="1:8" ht="30" x14ac:dyDescent="0.3">
      <c r="A203" s="338">
        <v>32999</v>
      </c>
      <c r="B203" s="339"/>
      <c r="C203" s="340"/>
      <c r="D203" s="75" t="s">
        <v>62</v>
      </c>
      <c r="E203" s="76">
        <v>0</v>
      </c>
      <c r="F203" s="76">
        <v>0</v>
      </c>
      <c r="G203" s="116">
        <v>664.5</v>
      </c>
      <c r="H203" s="285">
        <v>0</v>
      </c>
    </row>
    <row r="204" spans="1:8" s="33" customFormat="1" ht="31.2" x14ac:dyDescent="0.3">
      <c r="A204" s="332">
        <v>4</v>
      </c>
      <c r="B204" s="333"/>
      <c r="C204" s="334"/>
      <c r="D204" s="73" t="s">
        <v>20</v>
      </c>
      <c r="E204" s="74">
        <f t="shared" ref="E204:G206" si="90">E205</f>
        <v>1300</v>
      </c>
      <c r="F204" s="74">
        <f t="shared" si="90"/>
        <v>0</v>
      </c>
      <c r="G204" s="115">
        <f t="shared" si="90"/>
        <v>0</v>
      </c>
      <c r="H204" s="132">
        <f t="shared" si="87"/>
        <v>0</v>
      </c>
    </row>
    <row r="205" spans="1:8" s="33" customFormat="1" ht="46.8" x14ac:dyDescent="0.3">
      <c r="A205" s="335">
        <v>42</v>
      </c>
      <c r="B205" s="336"/>
      <c r="C205" s="337"/>
      <c r="D205" s="73" t="s">
        <v>35</v>
      </c>
      <c r="E205" s="74">
        <f t="shared" si="90"/>
        <v>1300</v>
      </c>
      <c r="F205" s="74">
        <f t="shared" si="90"/>
        <v>0</v>
      </c>
      <c r="G205" s="115">
        <f t="shared" si="90"/>
        <v>0</v>
      </c>
      <c r="H205" s="132">
        <f t="shared" si="87"/>
        <v>0</v>
      </c>
    </row>
    <row r="206" spans="1:8" s="33" customFormat="1" ht="30" customHeight="1" x14ac:dyDescent="0.3">
      <c r="A206" s="335">
        <v>422</v>
      </c>
      <c r="B206" s="336"/>
      <c r="C206" s="337"/>
      <c r="D206" s="73" t="s">
        <v>73</v>
      </c>
      <c r="E206" s="74">
        <f t="shared" si="90"/>
        <v>1300</v>
      </c>
      <c r="F206" s="74">
        <f t="shared" si="90"/>
        <v>0</v>
      </c>
      <c r="G206" s="115">
        <f t="shared" si="90"/>
        <v>0</v>
      </c>
      <c r="H206" s="132">
        <f t="shared" si="87"/>
        <v>0</v>
      </c>
    </row>
    <row r="207" spans="1:8" ht="15.6" x14ac:dyDescent="0.3">
      <c r="A207" s="338">
        <v>42273</v>
      </c>
      <c r="B207" s="339"/>
      <c r="C207" s="340"/>
      <c r="D207" s="75" t="s">
        <v>180</v>
      </c>
      <c r="E207" s="76">
        <v>1300</v>
      </c>
      <c r="F207" s="76">
        <v>0</v>
      </c>
      <c r="G207" s="116">
        <v>0</v>
      </c>
      <c r="H207" s="285">
        <f t="shared" si="87"/>
        <v>0</v>
      </c>
    </row>
    <row r="208" spans="1:8" s="33" customFormat="1" ht="30" customHeight="1" x14ac:dyDescent="0.3">
      <c r="A208" s="347" t="s">
        <v>181</v>
      </c>
      <c r="B208" s="348"/>
      <c r="C208" s="349"/>
      <c r="D208" s="71" t="s">
        <v>2</v>
      </c>
      <c r="E208" s="72">
        <f t="shared" ref="E208:G208" si="91">E209+E213</f>
        <v>5020</v>
      </c>
      <c r="F208" s="72">
        <f t="shared" si="91"/>
        <v>0</v>
      </c>
      <c r="G208" s="114">
        <f t="shared" si="91"/>
        <v>0</v>
      </c>
      <c r="H208" s="136">
        <v>0</v>
      </c>
    </row>
    <row r="209" spans="1:8" s="33" customFormat="1" ht="15.6" x14ac:dyDescent="0.3">
      <c r="A209" s="332">
        <v>3</v>
      </c>
      <c r="B209" s="333"/>
      <c r="C209" s="334"/>
      <c r="D209" s="73" t="s">
        <v>18</v>
      </c>
      <c r="E209" s="74">
        <f t="shared" ref="E209:G209" si="92">E210</f>
        <v>1990</v>
      </c>
      <c r="F209" s="74">
        <f t="shared" si="92"/>
        <v>0</v>
      </c>
      <c r="G209" s="115">
        <f t="shared" si="92"/>
        <v>0</v>
      </c>
      <c r="H209" s="134">
        <v>0</v>
      </c>
    </row>
    <row r="210" spans="1:8" s="33" customFormat="1" ht="15.75" customHeight="1" x14ac:dyDescent="0.3">
      <c r="A210" s="335">
        <v>32</v>
      </c>
      <c r="B210" s="336"/>
      <c r="C210" s="337"/>
      <c r="D210" s="73" t="s">
        <v>19</v>
      </c>
      <c r="E210" s="74">
        <f t="shared" ref="E210:G210" si="93">E211</f>
        <v>1990</v>
      </c>
      <c r="F210" s="74">
        <f t="shared" si="93"/>
        <v>0</v>
      </c>
      <c r="G210" s="115">
        <f t="shared" si="93"/>
        <v>0</v>
      </c>
      <c r="H210" s="134">
        <v>0</v>
      </c>
    </row>
    <row r="211" spans="1:8" s="33" customFormat="1" ht="30" customHeight="1" x14ac:dyDescent="0.3">
      <c r="A211" s="335">
        <v>323</v>
      </c>
      <c r="B211" s="336"/>
      <c r="C211" s="337"/>
      <c r="D211" s="73" t="s">
        <v>71</v>
      </c>
      <c r="E211" s="74">
        <f t="shared" ref="E211:G211" si="94">E212</f>
        <v>1990</v>
      </c>
      <c r="F211" s="74">
        <f t="shared" si="94"/>
        <v>0</v>
      </c>
      <c r="G211" s="115">
        <f t="shared" si="94"/>
        <v>0</v>
      </c>
      <c r="H211" s="134">
        <v>0</v>
      </c>
    </row>
    <row r="212" spans="1:8" ht="15.6" x14ac:dyDescent="0.3">
      <c r="A212" s="338">
        <v>32329</v>
      </c>
      <c r="B212" s="339"/>
      <c r="C212" s="340"/>
      <c r="D212" s="75" t="s">
        <v>170</v>
      </c>
      <c r="E212" s="76">
        <v>1990</v>
      </c>
      <c r="F212" s="76">
        <v>0</v>
      </c>
      <c r="G212" s="116">
        <v>0</v>
      </c>
      <c r="H212" s="148">
        <v>0</v>
      </c>
    </row>
    <row r="213" spans="1:8" s="33" customFormat="1" ht="31.2" x14ac:dyDescent="0.3">
      <c r="A213" s="332">
        <v>4</v>
      </c>
      <c r="B213" s="333"/>
      <c r="C213" s="334"/>
      <c r="D213" s="73" t="s">
        <v>20</v>
      </c>
      <c r="E213" s="74">
        <f t="shared" ref="E213:G215" si="95">E214</f>
        <v>3030</v>
      </c>
      <c r="F213" s="74">
        <f t="shared" si="95"/>
        <v>0</v>
      </c>
      <c r="G213" s="115">
        <f t="shared" si="95"/>
        <v>0</v>
      </c>
      <c r="H213" s="134">
        <v>0</v>
      </c>
    </row>
    <row r="214" spans="1:8" s="33" customFormat="1" ht="46.8" x14ac:dyDescent="0.3">
      <c r="A214" s="335">
        <v>42</v>
      </c>
      <c r="B214" s="336"/>
      <c r="C214" s="337"/>
      <c r="D214" s="73" t="s">
        <v>35</v>
      </c>
      <c r="E214" s="74">
        <f t="shared" si="95"/>
        <v>3030</v>
      </c>
      <c r="F214" s="74">
        <f t="shared" si="95"/>
        <v>0</v>
      </c>
      <c r="G214" s="115">
        <f t="shared" si="95"/>
        <v>0</v>
      </c>
      <c r="H214" s="134">
        <v>0</v>
      </c>
    </row>
    <row r="215" spans="1:8" s="33" customFormat="1" ht="30" customHeight="1" x14ac:dyDescent="0.3">
      <c r="A215" s="335">
        <v>422</v>
      </c>
      <c r="B215" s="336"/>
      <c r="C215" s="337"/>
      <c r="D215" s="73" t="s">
        <v>73</v>
      </c>
      <c r="E215" s="74">
        <f t="shared" si="95"/>
        <v>3030</v>
      </c>
      <c r="F215" s="74">
        <f t="shared" si="95"/>
        <v>0</v>
      </c>
      <c r="G215" s="115">
        <f t="shared" si="95"/>
        <v>0</v>
      </c>
      <c r="H215" s="134">
        <v>0</v>
      </c>
    </row>
    <row r="216" spans="1:8" ht="15.6" x14ac:dyDescent="0.3">
      <c r="A216" s="338">
        <v>42273</v>
      </c>
      <c r="B216" s="339"/>
      <c r="C216" s="340"/>
      <c r="D216" s="75" t="s">
        <v>180</v>
      </c>
      <c r="E216" s="76">
        <v>3030</v>
      </c>
      <c r="F216" s="76">
        <v>0</v>
      </c>
      <c r="G216" s="116">
        <v>0</v>
      </c>
      <c r="H216" s="148">
        <v>0</v>
      </c>
    </row>
    <row r="217" spans="1:8" ht="15.6" x14ac:dyDescent="0.3">
      <c r="A217" s="80"/>
      <c r="B217" s="80"/>
      <c r="C217" s="80"/>
      <c r="D217" s="80"/>
      <c r="E217" s="80"/>
      <c r="F217" s="80"/>
      <c r="G217" s="80"/>
    </row>
  </sheetData>
  <mergeCells count="213">
    <mergeCell ref="A167:C167"/>
    <mergeCell ref="A187:C187"/>
    <mergeCell ref="A149:C149"/>
    <mergeCell ref="A216:C216"/>
    <mergeCell ref="A211:C211"/>
    <mergeCell ref="A212:C212"/>
    <mergeCell ref="A213:C213"/>
    <mergeCell ref="A214:C214"/>
    <mergeCell ref="A215:C215"/>
    <mergeCell ref="A181:C181"/>
    <mergeCell ref="A182:C182"/>
    <mergeCell ref="A170:C170"/>
    <mergeCell ref="A171:C171"/>
    <mergeCell ref="A172:C172"/>
    <mergeCell ref="A173:C173"/>
    <mergeCell ref="A174:C174"/>
    <mergeCell ref="A175:C175"/>
    <mergeCell ref="A183:C183"/>
    <mergeCell ref="A176:C176"/>
    <mergeCell ref="A179:C179"/>
    <mergeCell ref="A180:C180"/>
    <mergeCell ref="A191:C191"/>
    <mergeCell ref="A208:C208"/>
    <mergeCell ref="A165:C165"/>
    <mergeCell ref="A166:C166"/>
    <mergeCell ref="A207:C207"/>
    <mergeCell ref="A192:C192"/>
    <mergeCell ref="A204:C204"/>
    <mergeCell ref="A205:C205"/>
    <mergeCell ref="A206:C206"/>
    <mergeCell ref="A193:C193"/>
    <mergeCell ref="A188:C188"/>
    <mergeCell ref="A194:C194"/>
    <mergeCell ref="A189:C189"/>
    <mergeCell ref="A190:C190"/>
    <mergeCell ref="A110:C110"/>
    <mergeCell ref="A125:C125"/>
    <mergeCell ref="A126:C126"/>
    <mergeCell ref="A127:C127"/>
    <mergeCell ref="A128:C128"/>
    <mergeCell ref="A129:C129"/>
    <mergeCell ref="A130:C130"/>
    <mergeCell ref="A140:C140"/>
    <mergeCell ref="A138:C138"/>
    <mergeCell ref="A112:C112"/>
    <mergeCell ref="A131:C131"/>
    <mergeCell ref="A141:C141"/>
    <mergeCell ref="A142:C142"/>
    <mergeCell ref="A134:C134"/>
    <mergeCell ref="A135:C135"/>
    <mergeCell ref="A136:C136"/>
    <mergeCell ref="A137:C137"/>
    <mergeCell ref="A145:C145"/>
    <mergeCell ref="A146:C146"/>
    <mergeCell ref="A147:C147"/>
    <mergeCell ref="A148:C148"/>
    <mergeCell ref="A117:C117"/>
    <mergeCell ref="A120:C120"/>
    <mergeCell ref="A118:C118"/>
    <mergeCell ref="A16:C16"/>
    <mergeCell ref="A19:C19"/>
    <mergeCell ref="A21:C21"/>
    <mergeCell ref="A17:C17"/>
    <mergeCell ref="A18:C18"/>
    <mergeCell ref="A22:C22"/>
    <mergeCell ref="A29:C29"/>
    <mergeCell ref="A24:C24"/>
    <mergeCell ref="A25:C25"/>
    <mergeCell ref="A30:C30"/>
    <mergeCell ref="A31:C31"/>
    <mergeCell ref="A32:C32"/>
    <mergeCell ref="A113:C113"/>
    <mergeCell ref="A114:C114"/>
    <mergeCell ref="A115:C115"/>
    <mergeCell ref="A116:C116"/>
    <mergeCell ref="A23:C23"/>
    <mergeCell ref="A105:C105"/>
    <mergeCell ref="A108:C108"/>
    <mergeCell ref="A97:C97"/>
    <mergeCell ref="A98:C98"/>
    <mergeCell ref="A99:C99"/>
    <mergeCell ref="A100:C100"/>
    <mergeCell ref="A101:C101"/>
    <mergeCell ref="A106:C106"/>
    <mergeCell ref="A109:C109"/>
    <mergeCell ref="A107:C107"/>
    <mergeCell ref="A73:C73"/>
    <mergeCell ref="A77:C77"/>
    <mergeCell ref="A104:C104"/>
    <mergeCell ref="A102:C102"/>
    <mergeCell ref="A103:C103"/>
    <mergeCell ref="A81:C81"/>
    <mergeCell ref="A93:C93"/>
    <mergeCell ref="A94:C94"/>
    <mergeCell ref="A95:C95"/>
    <mergeCell ref="A96:C96"/>
    <mergeCell ref="A84:C84"/>
    <mergeCell ref="A85:C85"/>
    <mergeCell ref="A88:C88"/>
    <mergeCell ref="A89:C89"/>
    <mergeCell ref="A92:C92"/>
    <mergeCell ref="A86:C86"/>
    <mergeCell ref="A87:C87"/>
    <mergeCell ref="A90:C90"/>
    <mergeCell ref="A2:G2"/>
    <mergeCell ref="A6:C6"/>
    <mergeCell ref="A13:C13"/>
    <mergeCell ref="A14:C14"/>
    <mergeCell ref="A12:C12"/>
    <mergeCell ref="A15:C15"/>
    <mergeCell ref="A39:C39"/>
    <mergeCell ref="A46:C46"/>
    <mergeCell ref="A47:C47"/>
    <mergeCell ref="A37:C37"/>
    <mergeCell ref="A38:C38"/>
    <mergeCell ref="A40:C40"/>
    <mergeCell ref="A68:C68"/>
    <mergeCell ref="A69:C69"/>
    <mergeCell ref="A8:C8"/>
    <mergeCell ref="A66:C66"/>
    <mergeCell ref="A67:C67"/>
    <mergeCell ref="A74:C74"/>
    <mergeCell ref="A75:C75"/>
    <mergeCell ref="A76:C76"/>
    <mergeCell ref="A48:C48"/>
    <mergeCell ref="A53:C53"/>
    <mergeCell ref="A54:C54"/>
    <mergeCell ref="A55:C55"/>
    <mergeCell ref="A56:C56"/>
    <mergeCell ref="A78:C78"/>
    <mergeCell ref="A82:C82"/>
    <mergeCell ref="A83:C83"/>
    <mergeCell ref="A70:C70"/>
    <mergeCell ref="A71:C71"/>
    <mergeCell ref="A72:C72"/>
    <mergeCell ref="A62:C62"/>
    <mergeCell ref="A63:C63"/>
    <mergeCell ref="A64:C64"/>
    <mergeCell ref="A65:C65"/>
    <mergeCell ref="A60:C60"/>
    <mergeCell ref="A61:C61"/>
    <mergeCell ref="A209:C209"/>
    <mergeCell ref="A210:C210"/>
    <mergeCell ref="A153:C153"/>
    <mergeCell ref="A154:C154"/>
    <mergeCell ref="A155:C155"/>
    <mergeCell ref="A162:C162"/>
    <mergeCell ref="A159:C159"/>
    <mergeCell ref="A160:C160"/>
    <mergeCell ref="A157:C157"/>
    <mergeCell ref="A156:C156"/>
    <mergeCell ref="A158:C158"/>
    <mergeCell ref="A163:C163"/>
    <mergeCell ref="A164:C164"/>
    <mergeCell ref="A161:C161"/>
    <mergeCell ref="A195:C195"/>
    <mergeCell ref="A177:C177"/>
    <mergeCell ref="A178:C178"/>
    <mergeCell ref="A196:C196"/>
    <mergeCell ref="A168:C168"/>
    <mergeCell ref="A169:C169"/>
    <mergeCell ref="A197:C197"/>
    <mergeCell ref="A198:C198"/>
    <mergeCell ref="A200:C200"/>
    <mergeCell ref="A201:C201"/>
    <mergeCell ref="A152:C152"/>
    <mergeCell ref="A151:C151"/>
    <mergeCell ref="A202:C202"/>
    <mergeCell ref="A203:C203"/>
    <mergeCell ref="A80:C80"/>
    <mergeCell ref="A4:H4"/>
    <mergeCell ref="A7:D7"/>
    <mergeCell ref="A91:C91"/>
    <mergeCell ref="A184:C184"/>
    <mergeCell ref="A185:C185"/>
    <mergeCell ref="A186:C186"/>
    <mergeCell ref="A33:C33"/>
    <mergeCell ref="A36:C36"/>
    <mergeCell ref="A111:C111"/>
    <mergeCell ref="A133:C133"/>
    <mergeCell ref="A132:C132"/>
    <mergeCell ref="A139:C139"/>
    <mergeCell ref="A143:C143"/>
    <mergeCell ref="A144:C144"/>
    <mergeCell ref="A150:C150"/>
    <mergeCell ref="A49:C49"/>
    <mergeCell ref="A50:C50"/>
    <mergeCell ref="A52:C52"/>
    <mergeCell ref="A51:C51"/>
    <mergeCell ref="A41:C41"/>
    <mergeCell ref="A57:C57"/>
    <mergeCell ref="A122:C122"/>
    <mergeCell ref="A123:C123"/>
    <mergeCell ref="A124:C124"/>
    <mergeCell ref="A199:C199"/>
    <mergeCell ref="A20:C20"/>
    <mergeCell ref="A9:C9"/>
    <mergeCell ref="A10:C10"/>
    <mergeCell ref="A11:C11"/>
    <mergeCell ref="A26:C26"/>
    <mergeCell ref="A27:C27"/>
    <mergeCell ref="A28:C28"/>
    <mergeCell ref="A35:C35"/>
    <mergeCell ref="A34:C34"/>
    <mergeCell ref="A119:C119"/>
    <mergeCell ref="A121:C121"/>
    <mergeCell ref="A79:C79"/>
    <mergeCell ref="A58:C58"/>
    <mergeCell ref="A59:C59"/>
    <mergeCell ref="A42:C42"/>
    <mergeCell ref="A43:C43"/>
    <mergeCell ref="A44:C44"/>
    <mergeCell ref="A45:C45"/>
  </mergeCells>
  <pageMargins left="0.7" right="0.7" top="0.75" bottom="0.75" header="0.3" footer="0.3"/>
  <pageSetup paperSize="9" scale="72" fitToHeight="0" orientation="portrait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Rashodi prema izvorima finan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2024-07-18T10:57:11Z</cp:lastPrinted>
  <dcterms:created xsi:type="dcterms:W3CDTF">2022-08-12T12:51:27Z</dcterms:created>
  <dcterms:modified xsi:type="dcterms:W3CDTF">2024-07-18T11:13:48Z</dcterms:modified>
</cp:coreProperties>
</file>