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FINANCIJSKI PLANOVI I IZVRŠENJA\IZVRŠENJE 2023\"/>
    </mc:Choice>
  </mc:AlternateContent>
  <bookViews>
    <workbookView xWindow="0" yWindow="0" windowWidth="23040" windowHeight="9192" firstSheet="2" activeTab="5"/>
  </bookViews>
  <sheets>
    <sheet name="SAŽETAK" sheetId="1" r:id="rId1"/>
    <sheet name="Račun prihoda i rashoda" sheetId="2" r:id="rId2"/>
    <sheet name="Rashodi prema izvorima finan" sheetId="13" r:id="rId3"/>
    <sheet name="Rashodi prema funkcijskoj kl" sheetId="11" r:id="rId4"/>
    <sheet name="Račun financiranja" sheetId="12" r:id="rId5"/>
    <sheet name="Posebni dio" sheetId="8" r:id="rId6"/>
  </sheets>
  <definedNames>
    <definedName name="_xlnm._FilterDatabase" localSheetId="5" hidden="1">'Posebni dio'!$A$1:$A$306</definedName>
    <definedName name="_xlnm._FilterDatabase" localSheetId="0" hidden="1">SAŽETAK!$A$7:$I$17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" i="8" l="1"/>
  <c r="G189" i="8"/>
  <c r="E189" i="8"/>
  <c r="I94" i="2" l="1"/>
  <c r="I95" i="2"/>
  <c r="I93" i="2"/>
  <c r="K29" i="1" l="1"/>
  <c r="K16" i="1"/>
  <c r="K15" i="1"/>
  <c r="K14" i="1"/>
  <c r="K13" i="1"/>
  <c r="K12" i="1"/>
  <c r="K11" i="1"/>
  <c r="J106" i="2"/>
  <c r="I101" i="2"/>
  <c r="I103" i="2"/>
  <c r="I104" i="2"/>
  <c r="I105" i="2"/>
  <c r="J101" i="2"/>
  <c r="J103" i="2"/>
  <c r="J104" i="2"/>
  <c r="J105" i="2"/>
  <c r="J100" i="2"/>
  <c r="J99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8" i="2"/>
  <c r="J89" i="2"/>
  <c r="J90" i="2"/>
  <c r="J91" i="2"/>
  <c r="J92" i="2"/>
  <c r="J93" i="2"/>
  <c r="J94" i="2"/>
  <c r="J95" i="2"/>
  <c r="J96" i="2"/>
  <c r="J97" i="2"/>
  <c r="J98" i="2"/>
  <c r="J48" i="2"/>
  <c r="J47" i="2"/>
  <c r="J41" i="2"/>
  <c r="J38" i="2"/>
  <c r="J39" i="2"/>
  <c r="J37" i="2"/>
  <c r="J36" i="2"/>
  <c r="J34" i="2"/>
  <c r="J35" i="2"/>
  <c r="J33" i="2"/>
  <c r="J32" i="2"/>
  <c r="J26" i="2"/>
  <c r="J27" i="2"/>
  <c r="J29" i="2"/>
  <c r="J30" i="2"/>
  <c r="J31" i="2"/>
  <c r="J25" i="2"/>
  <c r="J24" i="2"/>
  <c r="J23" i="2"/>
  <c r="J22" i="2"/>
  <c r="J21" i="2"/>
  <c r="J20" i="2"/>
  <c r="J19" i="2"/>
  <c r="J12" i="2"/>
  <c r="J13" i="2"/>
  <c r="J14" i="2"/>
  <c r="J15" i="2"/>
  <c r="J11" i="2"/>
  <c r="J10" i="2"/>
  <c r="F10" i="13"/>
  <c r="F11" i="13"/>
  <c r="F13" i="13"/>
  <c r="F14" i="13"/>
  <c r="F15" i="13"/>
  <c r="F17" i="13"/>
  <c r="F18" i="13"/>
  <c r="F22" i="13"/>
  <c r="F23" i="13"/>
  <c r="F27" i="13"/>
  <c r="F28" i="13"/>
  <c r="F29" i="13"/>
  <c r="F36" i="13"/>
  <c r="F37" i="13"/>
  <c r="F41" i="13"/>
  <c r="F43" i="13"/>
  <c r="F46" i="13"/>
  <c r="F47" i="13"/>
  <c r="F50" i="13"/>
  <c r="F54" i="13"/>
  <c r="F55" i="13"/>
  <c r="F56" i="13"/>
  <c r="F58" i="13"/>
  <c r="F59" i="13"/>
  <c r="F63" i="13"/>
  <c r="F65" i="13"/>
  <c r="F67" i="13"/>
  <c r="F69" i="13"/>
  <c r="F70" i="13"/>
  <c r="F71" i="13"/>
  <c r="F72" i="13"/>
  <c r="G11" i="11"/>
  <c r="G10" i="11"/>
  <c r="G9" i="11"/>
  <c r="G8" i="11"/>
  <c r="G7" i="11"/>
  <c r="G6" i="11"/>
  <c r="H281" i="8" l="1"/>
  <c r="H277" i="8"/>
  <c r="H278" i="8"/>
  <c r="H279" i="8"/>
  <c r="H282" i="8"/>
  <c r="H283" i="8"/>
  <c r="H276" i="8"/>
  <c r="H275" i="8"/>
  <c r="H274" i="8"/>
  <c r="H273" i="8"/>
  <c r="G256" i="8"/>
  <c r="H248" i="8"/>
  <c r="H250" i="8"/>
  <c r="H252" i="8"/>
  <c r="H255" i="8"/>
  <c r="H258" i="8"/>
  <c r="H260" i="8"/>
  <c r="H262" i="8"/>
  <c r="H265" i="8"/>
  <c r="H266" i="8"/>
  <c r="H267" i="8"/>
  <c r="H268" i="8"/>
  <c r="H272" i="8"/>
  <c r="H225" i="8" l="1"/>
  <c r="H226" i="8"/>
  <c r="H227" i="8"/>
  <c r="H228" i="8"/>
  <c r="H229" i="8"/>
  <c r="H231" i="8"/>
  <c r="H232" i="8"/>
  <c r="H233" i="8"/>
  <c r="H234" i="8"/>
  <c r="H236" i="8"/>
  <c r="H237" i="8"/>
  <c r="H239" i="8"/>
  <c r="H240" i="8"/>
  <c r="H241" i="8"/>
  <c r="E234" i="8"/>
  <c r="F234" i="8"/>
  <c r="G234" i="8"/>
  <c r="H201" i="8"/>
  <c r="H205" i="8"/>
  <c r="H206" i="8"/>
  <c r="H207" i="8"/>
  <c r="H212" i="8"/>
  <c r="H213" i="8"/>
  <c r="H214" i="8"/>
  <c r="H220" i="8"/>
  <c r="H200" i="8"/>
  <c r="E202" i="8"/>
  <c r="F202" i="8"/>
  <c r="G202" i="8"/>
  <c r="H194" i="8"/>
  <c r="H197" i="8"/>
  <c r="H150" i="8"/>
  <c r="H151" i="8"/>
  <c r="H152" i="8"/>
  <c r="H154" i="8"/>
  <c r="H155" i="8"/>
  <c r="H156" i="8"/>
  <c r="H157" i="8"/>
  <c r="H158" i="8"/>
  <c r="H159" i="8"/>
  <c r="H163" i="8"/>
  <c r="H164" i="8"/>
  <c r="H165" i="8"/>
  <c r="H166" i="8"/>
  <c r="H167" i="8"/>
  <c r="H168" i="8"/>
  <c r="H169" i="8"/>
  <c r="H170" i="8"/>
  <c r="H171" i="8"/>
  <c r="H173" i="8"/>
  <c r="H174" i="8"/>
  <c r="H175" i="8"/>
  <c r="H178" i="8"/>
  <c r="H179" i="8"/>
  <c r="H125" i="8"/>
  <c r="H101" i="8"/>
  <c r="H62" i="8"/>
  <c r="H64" i="8"/>
  <c r="H66" i="8"/>
  <c r="H69" i="8"/>
  <c r="H49" i="8"/>
  <c r="H51" i="8"/>
  <c r="H53" i="8"/>
  <c r="H56" i="8"/>
  <c r="E195" i="8"/>
  <c r="F195" i="8"/>
  <c r="H195" i="8" s="1"/>
  <c r="G195" i="8"/>
  <c r="H27" i="8"/>
  <c r="H30" i="8"/>
  <c r="H31" i="8"/>
  <c r="H33" i="8"/>
  <c r="H35" i="8"/>
  <c r="H36" i="8"/>
  <c r="H37" i="8"/>
  <c r="H38" i="8"/>
  <c r="H39" i="8"/>
  <c r="H40" i="8"/>
  <c r="H43" i="8"/>
  <c r="H15" i="8"/>
  <c r="H17" i="8"/>
  <c r="H19" i="8"/>
  <c r="G68" i="8"/>
  <c r="G50" i="8"/>
  <c r="F26" i="8"/>
  <c r="G26" i="8"/>
  <c r="H26" i="8" s="1"/>
  <c r="E26" i="8"/>
  <c r="F28" i="8" l="1"/>
  <c r="G28" i="8"/>
  <c r="E28" i="8"/>
  <c r="H28" i="8" l="1"/>
  <c r="F34" i="8" l="1"/>
  <c r="F25" i="8" s="1"/>
  <c r="F24" i="8" s="1"/>
  <c r="G34" i="8"/>
  <c r="E34" i="8"/>
  <c r="E25" i="8" s="1"/>
  <c r="E24" i="8" s="1"/>
  <c r="H34" i="8" l="1"/>
  <c r="G25" i="8"/>
  <c r="F42" i="8"/>
  <c r="F41" i="8" s="1"/>
  <c r="G42" i="8"/>
  <c r="E42" i="8"/>
  <c r="E41" i="8" s="1"/>
  <c r="E256" i="8"/>
  <c r="F259" i="8"/>
  <c r="G259" i="8"/>
  <c r="H259" i="8" s="1"/>
  <c r="E259" i="8"/>
  <c r="F276" i="8"/>
  <c r="G276" i="8"/>
  <c r="E276" i="8"/>
  <c r="F279" i="8"/>
  <c r="G279" i="8"/>
  <c r="E279" i="8"/>
  <c r="F293" i="8"/>
  <c r="E293" i="8"/>
  <c r="G293" i="8"/>
  <c r="E47" i="2"/>
  <c r="F47" i="2"/>
  <c r="G47" i="2"/>
  <c r="H42" i="8" l="1"/>
  <c r="G24" i="8"/>
  <c r="H24" i="8" s="1"/>
  <c r="H25" i="8"/>
  <c r="G41" i="8"/>
  <c r="H41" i="8" s="1"/>
  <c r="E48" i="2"/>
  <c r="E90" i="2"/>
  <c r="E83" i="2"/>
  <c r="E71" i="2"/>
  <c r="E61" i="2"/>
  <c r="E56" i="2"/>
  <c r="D10" i="11"/>
  <c r="G10" i="13"/>
  <c r="G13" i="13"/>
  <c r="G14" i="13"/>
  <c r="G17" i="13"/>
  <c r="G18" i="13"/>
  <c r="G22" i="13"/>
  <c r="G23" i="13"/>
  <c r="G27" i="13"/>
  <c r="G28" i="13"/>
  <c r="G31" i="13"/>
  <c r="G32" i="13"/>
  <c r="G36" i="13"/>
  <c r="G37" i="13"/>
  <c r="G40" i="13"/>
  <c r="G42" i="13"/>
  <c r="G46" i="13"/>
  <c r="G47" i="13"/>
  <c r="G54" i="13"/>
  <c r="G55" i="13"/>
  <c r="G63" i="13"/>
  <c r="G64" i="13"/>
  <c r="G67" i="13"/>
  <c r="G68" i="13"/>
  <c r="G70" i="13"/>
  <c r="G71" i="13"/>
  <c r="G72" i="13"/>
  <c r="G9" i="13"/>
  <c r="E71" i="13"/>
  <c r="D72" i="13"/>
  <c r="C71" i="13"/>
  <c r="B72" i="13"/>
  <c r="C72" i="13" l="1"/>
  <c r="E72" i="13"/>
  <c r="B71" i="13"/>
  <c r="C43" i="13"/>
  <c r="D29" i="13"/>
  <c r="D65" i="13"/>
  <c r="D71" i="13"/>
  <c r="D70" i="13"/>
  <c r="D69" i="13"/>
  <c r="D60" i="13"/>
  <c r="D56" i="13"/>
  <c r="D48" i="13"/>
  <c r="D43" i="13"/>
  <c r="D38" i="13"/>
  <c r="D33" i="13"/>
  <c r="D24" i="13"/>
  <c r="D15" i="13" l="1"/>
  <c r="D11" i="13"/>
  <c r="E11" i="13"/>
  <c r="I18" i="2" l="1"/>
  <c r="I28" i="2"/>
  <c r="I15" i="2" l="1"/>
  <c r="E43" i="13" l="1"/>
  <c r="F9" i="13"/>
  <c r="E70" i="13"/>
  <c r="C70" i="13" l="1"/>
  <c r="B70" i="13" l="1"/>
  <c r="C65" i="13" l="1"/>
  <c r="E65" i="13"/>
  <c r="B65" i="13"/>
  <c r="C48" i="13"/>
  <c r="E48" i="13"/>
  <c r="B48" i="13"/>
  <c r="C38" i="13"/>
  <c r="E38" i="13"/>
  <c r="B38" i="13"/>
  <c r="C56" i="13"/>
  <c r="E56" i="13"/>
  <c r="B56" i="13"/>
  <c r="E69" i="13"/>
  <c r="C69" i="13"/>
  <c r="B69" i="13"/>
  <c r="E60" i="13"/>
  <c r="C60" i="13"/>
  <c r="B60" i="13"/>
  <c r="E52" i="13"/>
  <c r="C52" i="13"/>
  <c r="C29" i="13"/>
  <c r="E29" i="13"/>
  <c r="B29" i="13"/>
  <c r="B33" i="13"/>
  <c r="C33" i="13"/>
  <c r="E33" i="13"/>
  <c r="C24" i="13"/>
  <c r="E24" i="13"/>
  <c r="C15" i="13"/>
  <c r="E15" i="13"/>
  <c r="B24" i="13"/>
  <c r="B19" i="13"/>
  <c r="B15" i="13"/>
  <c r="C11" i="13"/>
  <c r="B11" i="13"/>
  <c r="H71" i="2" l="1"/>
  <c r="F101" i="2"/>
  <c r="G101" i="2"/>
  <c r="H101" i="2"/>
  <c r="E101" i="2"/>
  <c r="H97" i="2"/>
  <c r="G97" i="2"/>
  <c r="G96" i="2" s="1"/>
  <c r="F97" i="2"/>
  <c r="F96" i="2" s="1"/>
  <c r="E97" i="2"/>
  <c r="E96" i="2" s="1"/>
  <c r="I13" i="2"/>
  <c r="I14" i="2"/>
  <c r="I21" i="2"/>
  <c r="I24" i="2"/>
  <c r="I25" i="2"/>
  <c r="I27" i="2"/>
  <c r="I31" i="2"/>
  <c r="I35" i="2"/>
  <c r="I39" i="2"/>
  <c r="F26" i="2"/>
  <c r="G26" i="2"/>
  <c r="H26" i="2"/>
  <c r="E26" i="2"/>
  <c r="E30" i="2"/>
  <c r="E29" i="2" s="1"/>
  <c r="F9" i="11"/>
  <c r="F11" i="11"/>
  <c r="B10" i="11"/>
  <c r="B8" i="11"/>
  <c r="E104" i="2"/>
  <c r="E94" i="2"/>
  <c r="E93" i="2" s="1"/>
  <c r="E89" i="2"/>
  <c r="I50" i="2"/>
  <c r="I52" i="2"/>
  <c r="I54" i="2"/>
  <c r="I57" i="2"/>
  <c r="I58" i="2"/>
  <c r="I59" i="2"/>
  <c r="I60" i="2"/>
  <c r="I62" i="2"/>
  <c r="I63" i="2"/>
  <c r="I64" i="2"/>
  <c r="I65" i="2"/>
  <c r="I66" i="2"/>
  <c r="I67" i="2"/>
  <c r="I68" i="2"/>
  <c r="I69" i="2"/>
  <c r="I72" i="2"/>
  <c r="I73" i="2"/>
  <c r="I74" i="2"/>
  <c r="I75" i="2"/>
  <c r="I76" i="2"/>
  <c r="I77" i="2"/>
  <c r="I78" i="2"/>
  <c r="I80" i="2"/>
  <c r="I81" i="2"/>
  <c r="I82" i="2"/>
  <c r="I84" i="2"/>
  <c r="I85" i="2"/>
  <c r="I86" i="2"/>
  <c r="I88" i="2"/>
  <c r="I91" i="2"/>
  <c r="I92" i="2"/>
  <c r="E53" i="2"/>
  <c r="E51" i="2"/>
  <c r="E49" i="2"/>
  <c r="E38" i="2"/>
  <c r="E37" i="2" s="1"/>
  <c r="E36" i="2" s="1"/>
  <c r="E34" i="2"/>
  <c r="E33" i="2" s="1"/>
  <c r="E32" i="2" s="1"/>
  <c r="E23" i="2"/>
  <c r="E20" i="2"/>
  <c r="E19" i="2" s="1"/>
  <c r="E17" i="2"/>
  <c r="E12" i="2"/>
  <c r="E11" i="2" s="1"/>
  <c r="J12" i="1"/>
  <c r="J13" i="1"/>
  <c r="J15" i="1"/>
  <c r="J16" i="1"/>
  <c r="J29" i="1"/>
  <c r="F14" i="1"/>
  <c r="F11" i="1"/>
  <c r="E284" i="8"/>
  <c r="F284" i="8"/>
  <c r="G284" i="8"/>
  <c r="E16" i="2" l="1"/>
  <c r="I16" i="2" s="1"/>
  <c r="I17" i="2"/>
  <c r="B7" i="11"/>
  <c r="B6" i="11" s="1"/>
  <c r="I26" i="2"/>
  <c r="H96" i="2"/>
  <c r="E22" i="2"/>
  <c r="E10" i="2" s="1"/>
  <c r="E41" i="2" s="1"/>
  <c r="E100" i="2"/>
  <c r="E99" i="2" s="1"/>
  <c r="E55" i="2"/>
  <c r="E106" i="2" s="1"/>
  <c r="F17" i="1"/>
  <c r="F267" i="8"/>
  <c r="F266" i="8" s="1"/>
  <c r="G267" i="8"/>
  <c r="G266" i="8" s="1"/>
  <c r="E267" i="8"/>
  <c r="E266" i="8" s="1"/>
  <c r="F261" i="8" l="1"/>
  <c r="F256" i="8" l="1"/>
  <c r="H256" i="8" s="1"/>
  <c r="F186" i="8" l="1"/>
  <c r="G186" i="8"/>
  <c r="E186" i="8"/>
  <c r="F184" i="8"/>
  <c r="G184" i="8"/>
  <c r="E184" i="8"/>
  <c r="G183" i="8" l="1"/>
  <c r="E183" i="8"/>
  <c r="F183" i="8"/>
  <c r="G94" i="2"/>
  <c r="G93" i="2" s="1"/>
  <c r="H94" i="2"/>
  <c r="F53" i="2"/>
  <c r="G53" i="2"/>
  <c r="H53" i="2"/>
  <c r="F38" i="2"/>
  <c r="F37" i="2" s="1"/>
  <c r="G38" i="2"/>
  <c r="G37" i="2" s="1"/>
  <c r="H38" i="2"/>
  <c r="F30" i="2"/>
  <c r="G30" i="2"/>
  <c r="H30" i="2"/>
  <c r="F12" i="2"/>
  <c r="F11" i="2" s="1"/>
  <c r="H34" i="2"/>
  <c r="G34" i="2"/>
  <c r="G33" i="2" s="1"/>
  <c r="G32" i="2" s="1"/>
  <c r="F34" i="2"/>
  <c r="F33" i="2" s="1"/>
  <c r="F32" i="2" s="1"/>
  <c r="F23" i="2"/>
  <c r="E55" i="8"/>
  <c r="H37" i="2" l="1"/>
  <c r="I38" i="2"/>
  <c r="H33" i="2"/>
  <c r="I34" i="2"/>
  <c r="I37" i="2"/>
  <c r="I30" i="2"/>
  <c r="I53" i="2"/>
  <c r="H93" i="2"/>
  <c r="H12" i="2"/>
  <c r="G12" i="2"/>
  <c r="G11" i="2" s="1"/>
  <c r="F63" i="8"/>
  <c r="E54" i="8"/>
  <c r="G54" i="8"/>
  <c r="F54" i="8"/>
  <c r="E68" i="8"/>
  <c r="E193" i="8"/>
  <c r="F193" i="8"/>
  <c r="G193" i="8"/>
  <c r="H193" i="8" s="1"/>
  <c r="E177" i="8"/>
  <c r="E176" i="8" s="1"/>
  <c r="F177" i="8"/>
  <c r="F176" i="8" s="1"/>
  <c r="G177" i="8"/>
  <c r="H177" i="8" s="1"/>
  <c r="E172" i="8"/>
  <c r="F172" i="8"/>
  <c r="G172" i="8"/>
  <c r="E162" i="8"/>
  <c r="F162" i="8"/>
  <c r="G162" i="8"/>
  <c r="E153" i="8"/>
  <c r="F153" i="8"/>
  <c r="G153" i="8"/>
  <c r="H153" i="8" s="1"/>
  <c r="E149" i="8"/>
  <c r="F149" i="8"/>
  <c r="G149" i="8"/>
  <c r="H149" i="8" s="1"/>
  <c r="G299" i="8"/>
  <c r="G298" i="8" s="1"/>
  <c r="G297" i="8" s="1"/>
  <c r="F299" i="8"/>
  <c r="F298" i="8" s="1"/>
  <c r="F297" i="8" s="1"/>
  <c r="E299" i="8"/>
  <c r="E298" i="8" s="1"/>
  <c r="E297" i="8" s="1"/>
  <c r="E295" i="8"/>
  <c r="F295" i="8"/>
  <c r="G295" i="8"/>
  <c r="E282" i="8"/>
  <c r="F282" i="8"/>
  <c r="G282" i="8"/>
  <c r="G271" i="8"/>
  <c r="H271" i="8" s="1"/>
  <c r="F271" i="8"/>
  <c r="F270" i="8" s="1"/>
  <c r="F269" i="8" s="1"/>
  <c r="E271" i="8"/>
  <c r="E270" i="8" s="1"/>
  <c r="E269" i="8" s="1"/>
  <c r="E261" i="8"/>
  <c r="G261" i="8"/>
  <c r="H261" i="8" s="1"/>
  <c r="G264" i="8"/>
  <c r="H264" i="8" s="1"/>
  <c r="F264" i="8"/>
  <c r="F263" i="8" s="1"/>
  <c r="E264" i="8"/>
  <c r="E263" i="8" s="1"/>
  <c r="E228" i="8"/>
  <c r="F228" i="8"/>
  <c r="G228" i="8"/>
  <c r="E242" i="8"/>
  <c r="F242" i="8"/>
  <c r="G242" i="8"/>
  <c r="H162" i="8" l="1"/>
  <c r="H54" i="8"/>
  <c r="H172" i="8"/>
  <c r="G292" i="8"/>
  <c r="G291" i="8" s="1"/>
  <c r="G290" i="8" s="1"/>
  <c r="F292" i="8"/>
  <c r="F291" i="8" s="1"/>
  <c r="F290" i="8" s="1"/>
  <c r="E292" i="8"/>
  <c r="E291" i="8" s="1"/>
  <c r="E290" i="8" s="1"/>
  <c r="H11" i="2"/>
  <c r="I12" i="2"/>
  <c r="H32" i="2"/>
  <c r="I33" i="2"/>
  <c r="G270" i="8"/>
  <c r="H270" i="8" s="1"/>
  <c r="G176" i="8"/>
  <c r="H176" i="8" s="1"/>
  <c r="G263" i="8"/>
  <c r="H263" i="8" s="1"/>
  <c r="F192" i="8"/>
  <c r="F191" i="8" s="1"/>
  <c r="F190" i="8" s="1"/>
  <c r="G192" i="8"/>
  <c r="E192" i="8"/>
  <c r="E191" i="8" s="1"/>
  <c r="E190" i="8" s="1"/>
  <c r="G148" i="8"/>
  <c r="F148" i="8"/>
  <c r="F147" i="8" s="1"/>
  <c r="E148" i="8"/>
  <c r="E147" i="8" s="1"/>
  <c r="G221" i="8"/>
  <c r="F221" i="8"/>
  <c r="E221" i="8"/>
  <c r="G219" i="8"/>
  <c r="F219" i="8"/>
  <c r="E219" i="8"/>
  <c r="E213" i="8"/>
  <c r="F213" i="8"/>
  <c r="G213" i="8"/>
  <c r="E205" i="8"/>
  <c r="E215" i="8"/>
  <c r="G94" i="8"/>
  <c r="G93" i="8" s="1"/>
  <c r="F94" i="8"/>
  <c r="F93" i="8" s="1"/>
  <c r="E94" i="8"/>
  <c r="E93" i="8" s="1"/>
  <c r="G81" i="8"/>
  <c r="F81" i="8"/>
  <c r="F80" i="8" s="1"/>
  <c r="E81" i="8"/>
  <c r="E80" i="8" s="1"/>
  <c r="F55" i="8"/>
  <c r="G55" i="8"/>
  <c r="H55" i="8" s="1"/>
  <c r="F68" i="8"/>
  <c r="E48" i="8"/>
  <c r="F48" i="8"/>
  <c r="G48" i="8"/>
  <c r="H48" i="8" s="1"/>
  <c r="E50" i="8"/>
  <c r="F50" i="8"/>
  <c r="H50" i="8" s="1"/>
  <c r="E52" i="8"/>
  <c r="F52" i="8"/>
  <c r="G52" i="8"/>
  <c r="E61" i="8"/>
  <c r="F61" i="8"/>
  <c r="G61" i="8"/>
  <c r="H61" i="8" s="1"/>
  <c r="E63" i="8"/>
  <c r="G63" i="8"/>
  <c r="H63" i="8" s="1"/>
  <c r="E65" i="8"/>
  <c r="F65" i="8"/>
  <c r="G65" i="8"/>
  <c r="E74" i="8"/>
  <c r="F74" i="8"/>
  <c r="G74" i="8"/>
  <c r="E76" i="8"/>
  <c r="F76" i="8"/>
  <c r="G76" i="8"/>
  <c r="E78" i="8"/>
  <c r="F78" i="8"/>
  <c r="G78" i="8"/>
  <c r="E87" i="8"/>
  <c r="F87" i="8"/>
  <c r="G87" i="8"/>
  <c r="E89" i="8"/>
  <c r="F89" i="8"/>
  <c r="G89" i="8"/>
  <c r="E91" i="8"/>
  <c r="F91" i="8"/>
  <c r="G91" i="8"/>
  <c r="E100" i="8"/>
  <c r="E99" i="8" s="1"/>
  <c r="E98" i="8" s="1"/>
  <c r="E97" i="8" s="1"/>
  <c r="E96" i="8" s="1"/>
  <c r="F100" i="8"/>
  <c r="F99" i="8" s="1"/>
  <c r="F98" i="8" s="1"/>
  <c r="F97" i="8" s="1"/>
  <c r="F96" i="8" s="1"/>
  <c r="G100" i="8"/>
  <c r="E106" i="8"/>
  <c r="E105" i="8" s="1"/>
  <c r="E104" i="8" s="1"/>
  <c r="E103" i="8" s="1"/>
  <c r="E102" i="8" s="1"/>
  <c r="F106" i="8"/>
  <c r="F105" i="8" s="1"/>
  <c r="F104" i="8" s="1"/>
  <c r="F103" i="8" s="1"/>
  <c r="F102" i="8" s="1"/>
  <c r="G106" i="8"/>
  <c r="E112" i="8"/>
  <c r="E111" i="8" s="1"/>
  <c r="E110" i="8" s="1"/>
  <c r="E109" i="8" s="1"/>
  <c r="E108" i="8" s="1"/>
  <c r="F112" i="8"/>
  <c r="F111" i="8" s="1"/>
  <c r="G112" i="8"/>
  <c r="G111" i="8" s="1"/>
  <c r="E118" i="8"/>
  <c r="E117" i="8" s="1"/>
  <c r="E116" i="8" s="1"/>
  <c r="E115" i="8" s="1"/>
  <c r="E114" i="8" s="1"/>
  <c r="F118" i="8"/>
  <c r="F117" i="8" s="1"/>
  <c r="F116" i="8" s="1"/>
  <c r="F115" i="8" s="1"/>
  <c r="F114" i="8" s="1"/>
  <c r="G118" i="8"/>
  <c r="G117" i="8" s="1"/>
  <c r="E124" i="8"/>
  <c r="E123" i="8" s="1"/>
  <c r="E122" i="8" s="1"/>
  <c r="E121" i="8" s="1"/>
  <c r="E120" i="8" s="1"/>
  <c r="F124" i="8"/>
  <c r="F123" i="8" s="1"/>
  <c r="F122" i="8" s="1"/>
  <c r="F121" i="8" s="1"/>
  <c r="F120" i="8" s="1"/>
  <c r="G124" i="8"/>
  <c r="H124" i="8" s="1"/>
  <c r="E130" i="8"/>
  <c r="E129" i="8" s="1"/>
  <c r="E128" i="8" s="1"/>
  <c r="E127" i="8" s="1"/>
  <c r="E126" i="8" s="1"/>
  <c r="F130" i="8"/>
  <c r="F129" i="8" s="1"/>
  <c r="F128" i="8" s="1"/>
  <c r="F127" i="8" s="1"/>
  <c r="F126" i="8" s="1"/>
  <c r="G130" i="8"/>
  <c r="E136" i="8"/>
  <c r="E135" i="8" s="1"/>
  <c r="E134" i="8" s="1"/>
  <c r="E133" i="8" s="1"/>
  <c r="E132" i="8" s="1"/>
  <c r="F136" i="8"/>
  <c r="F135" i="8" s="1"/>
  <c r="F134" i="8" s="1"/>
  <c r="F133" i="8" s="1"/>
  <c r="F132" i="8" s="1"/>
  <c r="G136" i="8"/>
  <c r="E142" i="8"/>
  <c r="E141" i="8" s="1"/>
  <c r="E140" i="8" s="1"/>
  <c r="E139" i="8" s="1"/>
  <c r="E138" i="8" s="1"/>
  <c r="F142" i="8"/>
  <c r="F141" i="8" s="1"/>
  <c r="F140" i="8" s="1"/>
  <c r="F139" i="8" s="1"/>
  <c r="F138" i="8" s="1"/>
  <c r="G142" i="8"/>
  <c r="G141" i="8" s="1"/>
  <c r="F16" i="8"/>
  <c r="E20" i="8"/>
  <c r="F20" i="8"/>
  <c r="G18" i="8"/>
  <c r="F18" i="8"/>
  <c r="E18" i="8"/>
  <c r="E14" i="8"/>
  <c r="F14" i="8"/>
  <c r="G14" i="8"/>
  <c r="H14" i="8" s="1"/>
  <c r="E16" i="8"/>
  <c r="G16" i="8"/>
  <c r="G182" i="8"/>
  <c r="F182" i="8"/>
  <c r="E182" i="8"/>
  <c r="H219" i="8" l="1"/>
  <c r="H65" i="8"/>
  <c r="H52" i="8"/>
  <c r="F67" i="8"/>
  <c r="H68" i="8"/>
  <c r="H192" i="8"/>
  <c r="H18" i="8"/>
  <c r="H148" i="8"/>
  <c r="H16" i="8"/>
  <c r="H100" i="8"/>
  <c r="I11" i="2"/>
  <c r="I32" i="2"/>
  <c r="E73" i="8"/>
  <c r="F73" i="8"/>
  <c r="G269" i="8"/>
  <c r="H269" i="8" s="1"/>
  <c r="G191" i="8"/>
  <c r="H191" i="8" s="1"/>
  <c r="G147" i="8"/>
  <c r="H147" i="8" s="1"/>
  <c r="G135" i="8"/>
  <c r="G134" i="8" s="1"/>
  <c r="G129" i="8"/>
  <c r="G128" i="8" s="1"/>
  <c r="G105" i="8"/>
  <c r="G80" i="8"/>
  <c r="G73" i="8"/>
  <c r="G67" i="8"/>
  <c r="G140" i="8"/>
  <c r="G116" i="8"/>
  <c r="G123" i="8"/>
  <c r="H123" i="8" s="1"/>
  <c r="G99" i="8"/>
  <c r="H99" i="8" s="1"/>
  <c r="F110" i="8"/>
  <c r="F109" i="8" s="1"/>
  <c r="F108" i="8" s="1"/>
  <c r="E60" i="8"/>
  <c r="E47" i="8"/>
  <c r="E46" i="8" s="1"/>
  <c r="E45" i="8" s="1"/>
  <c r="E44" i="8" s="1"/>
  <c r="G110" i="8"/>
  <c r="G218" i="8"/>
  <c r="H218" i="8" s="1"/>
  <c r="F13" i="8"/>
  <c r="F12" i="8" s="1"/>
  <c r="F11" i="8" s="1"/>
  <c r="F10" i="8" s="1"/>
  <c r="E13" i="8"/>
  <c r="E12" i="8" s="1"/>
  <c r="E11" i="8" s="1"/>
  <c r="E10" i="8" s="1"/>
  <c r="F218" i="8"/>
  <c r="F217" i="8" s="1"/>
  <c r="E218" i="8"/>
  <c r="E217" i="8" s="1"/>
  <c r="E201" i="8"/>
  <c r="E200" i="8" s="1"/>
  <c r="F23" i="8"/>
  <c r="F22" i="8" s="1"/>
  <c r="E23" i="8"/>
  <c r="E22" i="8" s="1"/>
  <c r="F47" i="8"/>
  <c r="F60" i="8"/>
  <c r="G86" i="8"/>
  <c r="G60" i="8"/>
  <c r="G47" i="8"/>
  <c r="H47" i="8" s="1"/>
  <c r="E86" i="8"/>
  <c r="F86" i="8"/>
  <c r="G20" i="8"/>
  <c r="H67" i="8" l="1"/>
  <c r="H60" i="8"/>
  <c r="G59" i="8"/>
  <c r="G190" i="8"/>
  <c r="H190" i="8" s="1"/>
  <c r="G104" i="8"/>
  <c r="G109" i="8"/>
  <c r="G127" i="8"/>
  <c r="G133" i="8"/>
  <c r="G115" i="8"/>
  <c r="G217" i="8"/>
  <c r="H217" i="8" s="1"/>
  <c r="G139" i="8"/>
  <c r="G122" i="8"/>
  <c r="H122" i="8" s="1"/>
  <c r="G98" i="8"/>
  <c r="H98" i="8" s="1"/>
  <c r="G13" i="8"/>
  <c r="H13" i="8" s="1"/>
  <c r="E199" i="8"/>
  <c r="F59" i="8"/>
  <c r="F58" i="8" s="1"/>
  <c r="F57" i="8" s="1"/>
  <c r="F85" i="8"/>
  <c r="F84" i="8" s="1"/>
  <c r="F83" i="8" s="1"/>
  <c r="E85" i="8"/>
  <c r="E84" i="8" s="1"/>
  <c r="E83" i="8" s="1"/>
  <c r="G85" i="8"/>
  <c r="G84" i="8" s="1"/>
  <c r="G72" i="8"/>
  <c r="E72" i="8"/>
  <c r="E71" i="8" s="1"/>
  <c r="E70" i="8" s="1"/>
  <c r="E67" i="8" s="1"/>
  <c r="F72" i="8"/>
  <c r="F71" i="8" s="1"/>
  <c r="F70" i="8" s="1"/>
  <c r="G46" i="8"/>
  <c r="F46" i="8"/>
  <c r="F45" i="8" s="1"/>
  <c r="F44" i="8" s="1"/>
  <c r="H189" i="8" l="1"/>
  <c r="H46" i="8"/>
  <c r="H59" i="8"/>
  <c r="G58" i="8"/>
  <c r="G57" i="8" s="1"/>
  <c r="H57" i="8" s="1"/>
  <c r="G12" i="8"/>
  <c r="H12" i="8" s="1"/>
  <c r="G103" i="8"/>
  <c r="G71" i="8"/>
  <c r="G70" i="8" s="1"/>
  <c r="G83" i="8"/>
  <c r="G138" i="8"/>
  <c r="G23" i="8"/>
  <c r="H23" i="8" s="1"/>
  <c r="G114" i="8"/>
  <c r="G126" i="8"/>
  <c r="E59" i="8"/>
  <c r="G132" i="8"/>
  <c r="G108" i="8"/>
  <c r="G45" i="8"/>
  <c r="H45" i="8" s="1"/>
  <c r="G121" i="8"/>
  <c r="H121" i="8" s="1"/>
  <c r="G97" i="8"/>
  <c r="H97" i="8" s="1"/>
  <c r="F9" i="8"/>
  <c r="G83" i="2"/>
  <c r="C8" i="11"/>
  <c r="D8" i="11"/>
  <c r="E8" i="11"/>
  <c r="C10" i="11"/>
  <c r="E10" i="11"/>
  <c r="F10" i="11" s="1"/>
  <c r="H58" i="8" l="1"/>
  <c r="F8" i="11"/>
  <c r="G11" i="8"/>
  <c r="H11" i="8" s="1"/>
  <c r="G102" i="8"/>
  <c r="E58" i="8"/>
  <c r="G22" i="8"/>
  <c r="H22" i="8" s="1"/>
  <c r="G44" i="8"/>
  <c r="H44" i="8" s="1"/>
  <c r="G120" i="8"/>
  <c r="H120" i="8" s="1"/>
  <c r="G96" i="8"/>
  <c r="H96" i="8" s="1"/>
  <c r="D7" i="11"/>
  <c r="D6" i="11" s="1"/>
  <c r="E7" i="11"/>
  <c r="F7" i="11" s="1"/>
  <c r="C7" i="11"/>
  <c r="C6" i="11" s="1"/>
  <c r="E6" i="11" l="1"/>
  <c r="G10" i="8"/>
  <c r="H10" i="8" s="1"/>
  <c r="E57" i="8"/>
  <c r="E9" i="8" s="1"/>
  <c r="F205" i="8"/>
  <c r="G205" i="8"/>
  <c r="G215" i="8"/>
  <c r="F215" i="8"/>
  <c r="F6" i="11" l="1"/>
  <c r="G9" i="8"/>
  <c r="H9" i="8" s="1"/>
  <c r="G201" i="8"/>
  <c r="F201" i="8"/>
  <c r="F200" i="8" l="1"/>
  <c r="F199" i="8" s="1"/>
  <c r="G200" i="8"/>
  <c r="G199" i="8" l="1"/>
  <c r="H199" i="8" s="1"/>
  <c r="H104" i="2"/>
  <c r="G104" i="2"/>
  <c r="G100" i="2" s="1"/>
  <c r="F104" i="2"/>
  <c r="F100" i="2" s="1"/>
  <c r="F94" i="2"/>
  <c r="H90" i="2"/>
  <c r="G90" i="2"/>
  <c r="G89" i="2" s="1"/>
  <c r="F90" i="2"/>
  <c r="F89" i="2" s="1"/>
  <c r="H83" i="2"/>
  <c r="F83" i="2"/>
  <c r="G71" i="2"/>
  <c r="F71" i="2"/>
  <c r="H61" i="2"/>
  <c r="G61" i="2"/>
  <c r="F61" i="2"/>
  <c r="H56" i="2"/>
  <c r="G56" i="2"/>
  <c r="F56" i="2"/>
  <c r="H51" i="2"/>
  <c r="H48" i="2" s="1"/>
  <c r="G51" i="2"/>
  <c r="F51" i="2"/>
  <c r="H49" i="2"/>
  <c r="G49" i="2"/>
  <c r="F49" i="2"/>
  <c r="H29" i="2"/>
  <c r="G29" i="2"/>
  <c r="F29" i="2"/>
  <c r="H23" i="2"/>
  <c r="G23" i="2"/>
  <c r="H20" i="2"/>
  <c r="G20" i="2"/>
  <c r="G19" i="2" s="1"/>
  <c r="F20" i="2"/>
  <c r="F19" i="2" s="1"/>
  <c r="H17" i="2"/>
  <c r="G17" i="2"/>
  <c r="F17" i="2"/>
  <c r="I23" i="2" l="1"/>
  <c r="H19" i="2"/>
  <c r="I20" i="2"/>
  <c r="I29" i="2"/>
  <c r="I49" i="2"/>
  <c r="I71" i="2"/>
  <c r="I56" i="2"/>
  <c r="I83" i="2"/>
  <c r="I61" i="2"/>
  <c r="H89" i="2"/>
  <c r="I90" i="2"/>
  <c r="H100" i="2"/>
  <c r="H99" i="2" s="1"/>
  <c r="I51" i="2"/>
  <c r="G22" i="2"/>
  <c r="F99" i="2"/>
  <c r="G99" i="2"/>
  <c r="F22" i="2"/>
  <c r="F48" i="2"/>
  <c r="G55" i="2"/>
  <c r="H55" i="2"/>
  <c r="H22" i="2"/>
  <c r="F55" i="2"/>
  <c r="H16" i="2"/>
  <c r="F16" i="2"/>
  <c r="G48" i="2"/>
  <c r="F93" i="2"/>
  <c r="G16" i="2"/>
  <c r="H47" i="2" l="1"/>
  <c r="H106" i="2" s="1"/>
  <c r="I22" i="2"/>
  <c r="I19" i="2"/>
  <c r="I55" i="2"/>
  <c r="I100" i="2"/>
  <c r="I89" i="2"/>
  <c r="I48" i="2"/>
  <c r="I99" i="2"/>
  <c r="F106" i="2"/>
  <c r="F10" i="2"/>
  <c r="H10" i="2"/>
  <c r="H36" i="2"/>
  <c r="F36" i="2"/>
  <c r="G10" i="2"/>
  <c r="G36" i="2"/>
  <c r="I36" i="2" l="1"/>
  <c r="I10" i="2"/>
  <c r="I47" i="2"/>
  <c r="F41" i="2"/>
  <c r="G41" i="2"/>
  <c r="H41" i="2"/>
  <c r="G106" i="2"/>
  <c r="I41" i="2" l="1"/>
  <c r="I106" i="2"/>
  <c r="G288" i="8"/>
  <c r="G287" i="8" s="1"/>
  <c r="G286" i="8" s="1"/>
  <c r="F288" i="8"/>
  <c r="F287" i="8" s="1"/>
  <c r="F286" i="8" s="1"/>
  <c r="E288" i="8"/>
  <c r="E287" i="8" s="1"/>
  <c r="E286" i="8" s="1"/>
  <c r="F275" i="8"/>
  <c r="E275" i="8"/>
  <c r="G254" i="8"/>
  <c r="F254" i="8"/>
  <c r="F253" i="8" s="1"/>
  <c r="E254" i="8"/>
  <c r="E253" i="8" s="1"/>
  <c r="G251" i="8"/>
  <c r="H251" i="8" s="1"/>
  <c r="F251" i="8"/>
  <c r="E251" i="8"/>
  <c r="G249" i="8"/>
  <c r="H249" i="8" s="1"/>
  <c r="F249" i="8"/>
  <c r="E249" i="8"/>
  <c r="G247" i="8"/>
  <c r="H247" i="8" s="1"/>
  <c r="F247" i="8"/>
  <c r="E247" i="8"/>
  <c r="G226" i="8"/>
  <c r="F226" i="8"/>
  <c r="F225" i="8" s="1"/>
  <c r="E226" i="8"/>
  <c r="E225" i="8" s="1"/>
  <c r="G253" i="8" l="1"/>
  <c r="H253" i="8" s="1"/>
  <c r="H254" i="8"/>
  <c r="G275" i="8"/>
  <c r="G274" i="8" s="1"/>
  <c r="G225" i="8"/>
  <c r="G181" i="8"/>
  <c r="F181" i="8"/>
  <c r="F180" i="8" s="1"/>
  <c r="E181" i="8"/>
  <c r="E180" i="8" s="1"/>
  <c r="E224" i="8"/>
  <c r="E223" i="8" s="1"/>
  <c r="E246" i="8"/>
  <c r="E245" i="8" s="1"/>
  <c r="E244" i="8" s="1"/>
  <c r="E274" i="8"/>
  <c r="E273" i="8" s="1"/>
  <c r="F224" i="8"/>
  <c r="F223" i="8" s="1"/>
  <c r="G246" i="8"/>
  <c r="H246" i="8" s="1"/>
  <c r="F246" i="8"/>
  <c r="F245" i="8" s="1"/>
  <c r="F274" i="8"/>
  <c r="F273" i="8" s="1"/>
  <c r="F244" i="8" l="1"/>
  <c r="F188" i="8" s="1"/>
  <c r="G245" i="8"/>
  <c r="H245" i="8" s="1"/>
  <c r="G273" i="8"/>
  <c r="G224" i="8"/>
  <c r="G180" i="8"/>
  <c r="E188" i="8"/>
  <c r="G146" i="8"/>
  <c r="F146" i="8"/>
  <c r="F145" i="8" s="1"/>
  <c r="F144" i="8" s="1"/>
  <c r="E146" i="8"/>
  <c r="E145" i="8" s="1"/>
  <c r="E144" i="8" s="1"/>
  <c r="G223" i="8" l="1"/>
  <c r="H223" i="8" s="1"/>
  <c r="H224" i="8"/>
  <c r="H146" i="8"/>
  <c r="G244" i="8"/>
  <c r="H244" i="8" s="1"/>
  <c r="G145" i="8"/>
  <c r="H145" i="8" s="1"/>
  <c r="F8" i="8"/>
  <c r="E8" i="8"/>
  <c r="G11" i="1"/>
  <c r="G14" i="1"/>
  <c r="I14" i="1"/>
  <c r="H14" i="1"/>
  <c r="G188" i="8" l="1"/>
  <c r="H188" i="8" s="1"/>
  <c r="J14" i="1"/>
  <c r="G144" i="8"/>
  <c r="H144" i="8" s="1"/>
  <c r="G17" i="1"/>
  <c r="I11" i="1"/>
  <c r="H11" i="1"/>
  <c r="H17" i="1" s="1"/>
  <c r="I17" i="1" l="1"/>
  <c r="J11" i="1"/>
  <c r="G8" i="8"/>
  <c r="H8" i="8" s="1"/>
  <c r="J17" i="1" l="1"/>
  <c r="E19" i="13"/>
  <c r="C19" i="13"/>
</calcChain>
</file>

<file path=xl/sharedStrings.xml><?xml version="1.0" encoding="utf-8"?>
<sst xmlns="http://schemas.openxmlformats.org/spreadsheetml/2006/main" count="623" uniqueCount="282">
  <si>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</si>
  <si>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</si>
  <si>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</si>
  <si>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</si>
  <si>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</si>
  <si>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</si>
  <si>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</si>
  <si>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</si>
  <si>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</si>
  <si>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</si>
  <si>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</si>
  <si>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</si>
  <si>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</si>
  <si>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</si>
  <si>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</si>
  <si>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</si>
  <si>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</si>
  <si>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</si>
  <si>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</si>
  <si>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</si>
  <si>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</si>
  <si>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</si>
  <si>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</si>
  <si>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</si>
  <si>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</si>
  <si>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</si>
  <si>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</si>
  <si>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</si>
  <si>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</si>
  <si>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</si>
  <si>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</si>
  <si>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</si>
  <si>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</si>
  <si>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</si>
  <si>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</si>
  <si>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</si>
  <si>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</si>
  <si>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Prihodi iz nadležnog proračunaza financiranje redovne djelatnosti proračunskih korisnika</t>
  </si>
  <si>
    <t>Prihodi iz nadležnog proračuna za financiranje rashoda poslovanja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</si>
  <si>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</si>
  <si>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</si>
  <si>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</si>
  <si>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</si>
  <si>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</si>
  <si>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</si>
  <si>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</si>
  <si>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</si>
  <si>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</si>
  <si>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</si>
  <si>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</si>
  <si>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</si>
  <si>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</si>
  <si>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</si>
  <si>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</si>
  <si>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</si>
  <si>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</si>
  <si>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</si>
  <si>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</si>
  <si>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</si>
  <si>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</si>
  <si>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</si>
  <si>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Pristojbe i naknade</t>
  </si>
  <si>
    <t>Ostali nespomenuti rashodi poslovanja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</si>
  <si>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</si>
  <si>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</si>
  <si>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</si>
  <si>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</si>
  <si>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</si>
  <si>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</si>
  <si>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</si>
  <si>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</si>
  <si>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</si>
  <si>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</si>
  <si>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</si>
  <si>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</si>
  <si>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</si>
  <si>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</si>
  <si>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</si>
  <si>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naravi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</si>
  <si>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</si>
  <si>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</si>
  <si>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</si>
  <si>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</si>
  <si>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</si>
  <si>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</si>
  <si>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Računalne usluge</t>
  </si>
  <si>
    <t>Ostale usluge</t>
  </si>
  <si>
    <t>Članarine i norme</t>
  </si>
  <si>
    <t>Bankarske usluge i usluge platnog prometa</t>
  </si>
  <si>
    <t>SVEUKUPNO</t>
  </si>
  <si>
    <t>Izvor financiranja 1.1.</t>
  </si>
  <si>
    <t>Sitni inventar i auto gume</t>
  </si>
  <si>
    <t>Službena, radna i zaštitna odjeća i obuća</t>
  </si>
  <si>
    <t>Usluge telefona, pošte i prijevoza</t>
  </si>
  <si>
    <t>Premije osiguranja</t>
  </si>
  <si>
    <t>Materijal i dijelovi za tekuće i investicijsko održavanje</t>
  </si>
  <si>
    <t>Plaće (Bruto)</t>
  </si>
  <si>
    <t>Naknade za prijevoz, za rad na terenu i odvojeni život</t>
  </si>
  <si>
    <t>PROGRAM 1003</t>
  </si>
  <si>
    <t>Uređaji, strojevi i oprema za ostale namjene</t>
  </si>
  <si>
    <t>Knjige, umjetnička djela i ostale izložbene vrijednosti</t>
  </si>
  <si>
    <t>Službena,radna i zaštitna odjeća i obuća</t>
  </si>
  <si>
    <t>VLASTITI PRIHODI</t>
  </si>
  <si>
    <t>Prihodi od prodaje proizvoda i robe</t>
  </si>
  <si>
    <t>DONACIJE</t>
  </si>
  <si>
    <t>Rezultat poslovanja</t>
  </si>
  <si>
    <t>Višak/manjak prihoda</t>
  </si>
  <si>
    <t>Višak prihoda</t>
  </si>
  <si>
    <t>Manjak prihoda</t>
  </si>
  <si>
    <t>09 Obrazovanje</t>
  </si>
  <si>
    <t>091 Predškolsko i osnovno obrazovanje</t>
  </si>
  <si>
    <t>0912 Osnovno obrazovanje</t>
  </si>
  <si>
    <t xml:space="preserve">VLASTITI PRIHODI </t>
  </si>
  <si>
    <t>098 Usluge obrazovanja koje nisu drugdje svrstane</t>
  </si>
  <si>
    <t>0980 Usluge obrazovanja koje nisu drugdje svrstane</t>
  </si>
  <si>
    <t>EUR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</si>
  <si>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</si>
  <si>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</t>
  </si>
  <si>
    <t>PROGRAM 1000</t>
  </si>
  <si>
    <t>OSNOVNO OBRAZOVANJE - ZAKONSKI STANDARDI</t>
  </si>
  <si>
    <t>Aktivnost A102000</t>
  </si>
  <si>
    <t>Redovni poslovi ustanova osnovnog obrazovanja</t>
  </si>
  <si>
    <t>OPĆI PRIHODI I PRIMICI-decentralizacija</t>
  </si>
  <si>
    <t>Izvor financiranja 1.3.</t>
  </si>
  <si>
    <t>Ostali mat.za potrebe redovi. poslo.</t>
  </si>
  <si>
    <t>Električna energija</t>
  </si>
  <si>
    <t>Plin</t>
  </si>
  <si>
    <t>Gorivo</t>
  </si>
  <si>
    <t>FINANCIJSKI PLAN PRORAČUNSKOG KORISNIKA JEDINICE LOKALNE I PODRUČNE (REGIONALNE) SAMOUPRAVE 
ZA 2023. I PROJEKCIJA ZA 2024. I 2025.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</si>
  <si>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</si>
  <si>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</si>
  <si>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</si>
  <si>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</si>
  <si>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</si>
  <si>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</si>
  <si>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</si>
  <si>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</si>
  <si>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</si>
  <si>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Poštarina</t>
  </si>
  <si>
    <t>Usluge tekućeg i investi.održavanja</t>
  </si>
  <si>
    <t>Premije osiguranja imovine</t>
  </si>
  <si>
    <t>Članarine</t>
  </si>
  <si>
    <t>Kamate</t>
  </si>
  <si>
    <t>Aktivnost T103000</t>
  </si>
  <si>
    <t>Oprema, informat.,nabava pomagala - OŠ</t>
  </si>
  <si>
    <t>Rashodi za nabavu dugotrajne imovine</t>
  </si>
  <si>
    <t>Knjige u knjižnicama</t>
  </si>
  <si>
    <t>DOPUNSKI NASTAVNI I VANNASTAVNI PROGRAM ŠKOLA I OBRAZ. INSTIT.</t>
  </si>
  <si>
    <t>Aktivnost A102001</t>
  </si>
  <si>
    <t>Financiranje - ostali rashodi OŠ</t>
  </si>
  <si>
    <t>Izvor financiranja 2.1.</t>
  </si>
  <si>
    <t xml:space="preserve">Sitni inventar  </t>
  </si>
  <si>
    <t>Rashodi za sl.putovanja</t>
  </si>
  <si>
    <t>Dopunski nastavni i vannastavni program škola i obrazovnih instit.</t>
  </si>
  <si>
    <t>Ostale usluge za komunikaciju i prijevoz</t>
  </si>
  <si>
    <t>Aktivnost A103000</t>
  </si>
  <si>
    <t>Dopunska sred. za materijalne rashode i opremu škola</t>
  </si>
  <si>
    <t>Ostale usluge tekućeg i investicijskog održavanja</t>
  </si>
  <si>
    <t>Aktivnost T103020</t>
  </si>
  <si>
    <t>Izvor financiranja 5.7.</t>
  </si>
  <si>
    <t>POMOĆI MINISTARSTVA - prijenos EU</t>
  </si>
  <si>
    <t>Projekt Baltazar 6</t>
  </si>
  <si>
    <t>Projekt Baltazar 7</t>
  </si>
  <si>
    <t>Aktivnost T103021</t>
  </si>
  <si>
    <t>Aktivnost T103022</t>
  </si>
  <si>
    <t>Projekt Baltazar 8</t>
  </si>
  <si>
    <t>Aktivnost T103023</t>
  </si>
  <si>
    <t>Projekt Baltazar 9</t>
  </si>
  <si>
    <t>Aktivnost T103024</t>
  </si>
  <si>
    <t>Projekt Zalogajček 7</t>
  </si>
  <si>
    <t>Aktivnost T103025</t>
  </si>
  <si>
    <t>Projekt Zalogajček 8</t>
  </si>
  <si>
    <t>Aktivnost T103026</t>
  </si>
  <si>
    <t>Projekt Zalogajček 9</t>
  </si>
  <si>
    <t>Aktivnost T103027</t>
  </si>
  <si>
    <t>Projekt Zalogajček 10</t>
  </si>
  <si>
    <t>Aktivnost T103028</t>
  </si>
  <si>
    <t>Projekt Školska shema 5</t>
  </si>
  <si>
    <t>Aktivnost T103029</t>
  </si>
  <si>
    <t>Projekt Školska shema 6</t>
  </si>
  <si>
    <t>Aktivnost T103030</t>
  </si>
  <si>
    <t>Projekt Školska shema 7</t>
  </si>
  <si>
    <t>Aktivnost T103031</t>
  </si>
  <si>
    <t>Projekt Školska shema 8</t>
  </si>
  <si>
    <t>OPĆI PRIHODI I PRIMICI-
E-Tehničar, održavanje</t>
  </si>
  <si>
    <t>Izvor financiranja 3.1.</t>
  </si>
  <si>
    <t>Sitni inventar</t>
  </si>
  <si>
    <t>Izvor financiranja 4.3.</t>
  </si>
  <si>
    <t xml:space="preserve">Sitni inventar </t>
  </si>
  <si>
    <t>Usluge za komunikaciju i prijevoz</t>
  </si>
  <si>
    <t>Usluge tek. i inv.održavanja</t>
  </si>
  <si>
    <t>Zdravstvene usluge</t>
  </si>
  <si>
    <t>Ostale zdr.usluge</t>
  </si>
  <si>
    <t>Ostale intelektualne usluge</t>
  </si>
  <si>
    <t>Izvor financiranja 5.2.</t>
  </si>
  <si>
    <t>POMOĆI - MINISTARSTVO</t>
  </si>
  <si>
    <t xml:space="preserve">PRIHODI ZA POSEBNE NAMJENE </t>
  </si>
  <si>
    <t>Naknade građanima i kućanstvima u naravi-radni udžbenici</t>
  </si>
  <si>
    <t>Izvor financiranja 5.4.</t>
  </si>
  <si>
    <t>POMOĆI - JLS</t>
  </si>
  <si>
    <t xml:space="preserve">Oprema  </t>
  </si>
  <si>
    <t>Izvor financiranja 7.1.</t>
  </si>
  <si>
    <t>Prihodi od prodaje nefinancijske imovine</t>
  </si>
  <si>
    <t>Prihodi od prodaje proizvedene dugotrajne imovine</t>
  </si>
  <si>
    <t>Prihodi od prodaje građevinskog objekta</t>
  </si>
  <si>
    <t>Prihod od prodaje stanova u društvenom vlasništvu</t>
  </si>
  <si>
    <t>Materijal za potr.redov.poslovanja</t>
  </si>
  <si>
    <t>El,energija</t>
  </si>
  <si>
    <t xml:space="preserve">Sitan inventar </t>
  </si>
  <si>
    <t>Usluge telefona</t>
  </si>
  <si>
    <t>Prijevoz učenika</t>
  </si>
  <si>
    <t>Ostale zdravstvene usluge</t>
  </si>
  <si>
    <t>Naknade građa. i kuća. na temelju osiguranja i druge naknade</t>
  </si>
  <si>
    <t>OPĆI PRIHODI I PRIMICI-natjecanja, nadareni</t>
  </si>
  <si>
    <t>INDEKS</t>
  </si>
  <si>
    <t>Seminari, tečajevi, str.ispiti</t>
  </si>
  <si>
    <t>Ugovor o djelu</t>
  </si>
  <si>
    <t>-</t>
  </si>
  <si>
    <t>Ostali rashodi</t>
  </si>
  <si>
    <t>Ostale tekuće donacije u naravi</t>
  </si>
  <si>
    <t>6(5/2*100)</t>
  </si>
  <si>
    <t>9(8/5*100)</t>
  </si>
  <si>
    <t>Kapitalne donacije</t>
  </si>
  <si>
    <t>Sudske pristojbe</t>
  </si>
  <si>
    <t xml:space="preserve">Ostali rashodi  </t>
  </si>
  <si>
    <t>Uredska oprema i namještaj</t>
  </si>
  <si>
    <t>Tekući plan za 2023.</t>
  </si>
  <si>
    <t>TEKUĆI PLAN 2023.*</t>
  </si>
  <si>
    <t>INDEKS**</t>
  </si>
  <si>
    <t>6=5/2*100</t>
  </si>
  <si>
    <t xml:space="preserve">UKUPNO PRIHODI </t>
  </si>
  <si>
    <t>2.1. Donacije</t>
  </si>
  <si>
    <t>3.1. Vlastiti prihodi</t>
  </si>
  <si>
    <t>4.3.Prihodi za posebne namjene</t>
  </si>
  <si>
    <t>5.2.Pomoći-Ministarstvo</t>
  </si>
  <si>
    <t>5.4. Pomoći - JLS</t>
  </si>
  <si>
    <t>7.1.Prihodi od prodaje nefinancijske imovine</t>
  </si>
  <si>
    <t>REZULTAT POSLOVANJA</t>
  </si>
  <si>
    <t>IZVJEŠTAJ PO PROGRAMSKOJ KLASIFIKACIJI</t>
  </si>
  <si>
    <t>IZVJEŠTAJ O RASHODIMA PREMA FUNKCIJSKOJ KLASIFIKACIJI</t>
  </si>
  <si>
    <t>IZVJEŠTAJ O PRIHODIMA I RASHODIMA PREMA IZVORIMA FINANCIRANJA</t>
  </si>
  <si>
    <t xml:space="preserve">RAČUN PRIHODA I RASHODA </t>
  </si>
  <si>
    <t xml:space="preserve">IZVJEŠTAJ O PRIHODIMA I RASHODIMA PREMA EKONOMSKOJ KLASIFIKACIJI </t>
  </si>
  <si>
    <t>SAŽETAK  RAČUNA PRIHODA I RASHODA I RAČUNA FINANCIRANJA</t>
  </si>
  <si>
    <t>OPĆI PRIHODI I PRIMICI</t>
  </si>
  <si>
    <t>PRIHODI</t>
  </si>
  <si>
    <t>RASHODI</t>
  </si>
  <si>
    <t>1.1. Opći prihodi i primici - izvorna</t>
  </si>
  <si>
    <t xml:space="preserve">RASHODI </t>
  </si>
  <si>
    <t>RAZLIKA</t>
  </si>
  <si>
    <t>1.9. Preneseni višak općih prihoda i pr.-izvorna</t>
  </si>
  <si>
    <t>PRENESENI VIŠAK</t>
  </si>
  <si>
    <t>1.2. Opći prihodi i primici - decentralizacija</t>
  </si>
  <si>
    <t>POSEBNE NEMJENE</t>
  </si>
  <si>
    <t>POMOĆI</t>
  </si>
  <si>
    <t>NEFINANCIJSKA IMOVINA</t>
  </si>
  <si>
    <t>3.9.Preneseni višak vlastitih prihoda</t>
  </si>
  <si>
    <t>4.9.Preneseni višak prihoda za posebne namjene</t>
  </si>
  <si>
    <t>5.9.Preneseni višak prihoda pomoći - Ministarstvo</t>
  </si>
  <si>
    <t>5.9.Preneseni višak prihoda pomoći - JLS</t>
  </si>
  <si>
    <t>7.9.Preneseni višak prihoda od prodaje nefi.imovine</t>
  </si>
  <si>
    <t>PRENESENI VIŠAK PRIHODA</t>
  </si>
  <si>
    <t>PRENESENI MANJAK</t>
  </si>
  <si>
    <t>IZVRŠENJE FINANCIJSKOG PLANA OSNOVNE ŠKOLE KONJŠČINA, KONJŠČINA
ZA 01.01.-31.12.2023. GODINE</t>
  </si>
  <si>
    <t>IZVRŠENJE 
12-2022</t>
  </si>
  <si>
    <t>REBALANS za 2023.</t>
  </si>
  <si>
    <t>IZVRŠENJE 
12-2023</t>
  </si>
  <si>
    <t>Izvršenje 12-2022</t>
  </si>
  <si>
    <t>Rebalans za 2023.</t>
  </si>
  <si>
    <t>Izvršenje 12-2023</t>
  </si>
  <si>
    <t xml:space="preserve">IZVRŠENJE 
1.-12.2022. </t>
  </si>
  <si>
    <t>REBALANS  2023.*</t>
  </si>
  <si>
    <t xml:space="preserve">IZVRŠENJE 
1.-12.2023. </t>
  </si>
  <si>
    <t>*preneseni višak prihoda u izvještaju za razdoblje 01.01.-31.12.2023.godine umanjen je za iznos prenesenog viška prihoda od 5.109,50 eura jer je isti prenesen</t>
  </si>
  <si>
    <t>na obvezu povrata u županijski proračun zbog neizvršenih radova od strane izvođača. Uplata u proračun izvršena je u 01/2024.godine.</t>
  </si>
  <si>
    <t>7=5/4*100</t>
  </si>
  <si>
    <t>Izvršenje
12-2023</t>
  </si>
  <si>
    <t>5 (4/3*100)</t>
  </si>
  <si>
    <t>7(5/4*100)</t>
  </si>
  <si>
    <t>10(8/7*100)</t>
  </si>
  <si>
    <t xml:space="preserve">* U tablici C) Ukupan donos viška/manjka iz prethodne godine manji je za 5.109,50 eura jer je taj iznos prenesen s viška na obrvezu povrata u županijski proračun. Radilo se o neizvršenim </t>
  </si>
  <si>
    <t>poslovima od strane izvođača na ulazu/izlazu škole pa sredstva koja su školi doznačena u prosincu 2021.godine nisu utrošena i vraćena su u proračun u siječnju 2024.godine.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</si>
</sst>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6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Protection="1">
      <protection hidden="1"/>
    </xf>
    <xf numFmtId="0" fontId="16" fillId="0" borderId="0" xfId="0" applyFont="1" applyFill="1"/>
    <xf numFmtId="0" fontId="0" fillId="0" borderId="0" xfId="0" applyFont="1" applyAlignment="1"/>
    <xf numFmtId="0" fontId="0" fillId="0" borderId="0" xfId="0" applyAlignment="1"/>
    <xf numFmtId="0" fontId="10" fillId="2" borderId="3" xfId="0" quotePrefix="1" applyFont="1" applyFill="1" applyBorder="1" applyAlignment="1">
      <alignment horizontal="left" vertical="center" wrapText="1"/>
    </xf>
    <xf numFmtId="4" fontId="0" fillId="0" borderId="0" xfId="0" applyNumberFormat="1" applyAlignment="1"/>
    <xf numFmtId="0" fontId="10" fillId="8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22" fillId="9" borderId="3" xfId="0" applyNumberFormat="1" applyFont="1" applyFill="1" applyBorder="1" applyAlignment="1" applyProtection="1">
      <alignment horizontal="left" vertical="center" wrapText="1"/>
    </xf>
    <xf numFmtId="4" fontId="22" fillId="9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/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4" xfId="0" applyNumberFormat="1" applyFont="1" applyFill="1" applyBorder="1" applyAlignment="1" applyProtection="1">
      <alignment horizontal="left" vertical="center" wrapText="1"/>
    </xf>
    <xf numFmtId="4" fontId="7" fillId="10" borderId="4" xfId="0" applyNumberFormat="1" applyFont="1" applyFill="1" applyBorder="1" applyAlignment="1" applyProtection="1">
      <alignment horizontal="right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4" fontId="24" fillId="6" borderId="4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 applyProtection="1">
      <alignment horizontal="left" vertical="center" wrapText="1"/>
    </xf>
    <xf numFmtId="4" fontId="7" fillId="7" borderId="4" xfId="0" applyNumberFormat="1" applyFont="1" applyFill="1" applyBorder="1" applyAlignment="1">
      <alignment horizontal="right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4" fontId="5" fillId="5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4" fontId="5" fillId="7" borderId="4" xfId="0" applyNumberFormat="1" applyFont="1" applyFill="1" applyBorder="1" applyAlignment="1">
      <alignment horizontal="right"/>
    </xf>
    <xf numFmtId="0" fontId="12" fillId="0" borderId="0" xfId="0" applyFont="1"/>
    <xf numFmtId="0" fontId="26" fillId="3" borderId="3" xfId="0" applyNumberFormat="1" applyFont="1" applyFill="1" applyBorder="1" applyAlignment="1" applyProtection="1">
      <alignment horizontal="left" vertical="center" wrapText="1"/>
    </xf>
    <xf numFmtId="0" fontId="27" fillId="3" borderId="3" xfId="0" applyNumberFormat="1" applyFont="1" applyFill="1" applyBorder="1" applyAlignment="1" applyProtection="1">
      <alignment horizontal="left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164" fontId="18" fillId="2" borderId="3" xfId="0" applyNumberFormat="1" applyFont="1" applyFill="1" applyBorder="1" applyAlignment="1">
      <alignment wrapText="1"/>
    </xf>
    <xf numFmtId="0" fontId="26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0" fontId="29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28" fillId="2" borderId="3" xfId="0" applyNumberFormat="1" applyFont="1" applyFill="1" applyBorder="1" applyAlignment="1" applyProtection="1">
      <alignment vertical="center" wrapText="1"/>
    </xf>
    <xf numFmtId="0" fontId="26" fillId="3" borderId="3" xfId="0" applyNumberFormat="1" applyFont="1" applyFill="1" applyBorder="1" applyAlignment="1" applyProtection="1">
      <alignment vertical="center" wrapText="1"/>
    </xf>
    <xf numFmtId="0" fontId="26" fillId="8" borderId="3" xfId="0" applyFont="1" applyFill="1" applyBorder="1"/>
    <xf numFmtId="0" fontId="27" fillId="8" borderId="3" xfId="0" applyNumberFormat="1" applyFont="1" applyFill="1" applyBorder="1" applyAlignment="1" applyProtection="1">
      <alignment vertical="center" wrapText="1"/>
    </xf>
    <xf numFmtId="0" fontId="20" fillId="0" borderId="0" xfId="0" applyFont="1"/>
    <xf numFmtId="0" fontId="27" fillId="2" borderId="3" xfId="0" applyNumberFormat="1" applyFont="1" applyFill="1" applyBorder="1" applyAlignment="1" applyProtection="1">
      <alignment horizontal="left" vertical="center" wrapText="1"/>
    </xf>
    <xf numFmtId="0" fontId="28" fillId="2" borderId="3" xfId="0" quotePrefix="1" applyFont="1" applyFill="1" applyBorder="1" applyAlignment="1">
      <alignment horizontal="left"/>
    </xf>
    <xf numFmtId="0" fontId="28" fillId="2" borderId="3" xfId="0" quotePrefix="1" applyFont="1" applyFill="1" applyBorder="1" applyAlignment="1">
      <alignment horizontal="left" wrapText="1"/>
    </xf>
    <xf numFmtId="0" fontId="28" fillId="2" borderId="3" xfId="0" quotePrefix="1" applyFont="1" applyFill="1" applyBorder="1" applyAlignment="1">
      <alignment horizontal="left" vertical="center" wrapText="1"/>
    </xf>
    <xf numFmtId="0" fontId="27" fillId="2" borderId="3" xfId="0" quotePrefix="1" applyFont="1" applyFill="1" applyBorder="1" applyAlignment="1">
      <alignment horizontal="left" vertical="center" wrapText="1"/>
    </xf>
    <xf numFmtId="0" fontId="27" fillId="2" borderId="3" xfId="0" quotePrefix="1" applyFont="1" applyFill="1" applyBorder="1" applyAlignment="1">
      <alignment horizontal="left"/>
    </xf>
    <xf numFmtId="0" fontId="26" fillId="2" borderId="3" xfId="0" applyNumberFormat="1" applyFont="1" applyFill="1" applyBorder="1" applyAlignment="1" applyProtection="1">
      <alignment vertical="center" wrapText="1"/>
    </xf>
    <xf numFmtId="0" fontId="27" fillId="2" borderId="3" xfId="0" applyNumberFormat="1" applyFont="1" applyFill="1" applyBorder="1" applyAlignment="1" applyProtection="1">
      <alignment vertical="center" wrapText="1"/>
    </xf>
    <xf numFmtId="0" fontId="26" fillId="3" borderId="3" xfId="0" applyFont="1" applyFill="1" applyBorder="1" applyAlignment="1">
      <alignment horizontal="left" vertical="center"/>
    </xf>
    <xf numFmtId="0" fontId="26" fillId="3" borderId="3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0" fillId="4" borderId="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4" xfId="0" applyNumberFormat="1" applyFont="1" applyFill="1" applyBorder="1" applyAlignment="1">
      <alignment horizontal="right"/>
    </xf>
    <xf numFmtId="4" fontId="7" fillId="10" borderId="2" xfId="0" applyNumberFormat="1" applyFont="1" applyFill="1" applyBorder="1" applyAlignment="1" applyProtection="1">
      <alignment horizontal="right" wrapText="1"/>
    </xf>
    <xf numFmtId="4" fontId="24" fillId="6" borderId="2" xfId="0" applyNumberFormat="1" applyFont="1" applyFill="1" applyBorder="1" applyAlignment="1">
      <alignment horizontal="right"/>
    </xf>
    <xf numFmtId="4" fontId="7" fillId="7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 applyProtection="1">
      <alignment horizontal="right" wrapText="1"/>
    </xf>
    <xf numFmtId="4" fontId="5" fillId="7" borderId="2" xfId="0" applyNumberFormat="1" applyFont="1" applyFill="1" applyBorder="1" applyAlignment="1">
      <alignment horizontal="right"/>
    </xf>
    <xf numFmtId="0" fontId="1" fillId="0" borderId="0" xfId="0" applyFont="1" applyBorder="1"/>
    <xf numFmtId="0" fontId="23" fillId="0" borderId="0" xfId="0" applyFont="1" applyBorder="1"/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Border="1"/>
    <xf numFmtId="0" fontId="31" fillId="4" borderId="3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2" fillId="4" borderId="3" xfId="0" applyFont="1" applyFill="1" applyBorder="1" applyAlignment="1" applyProtection="1">
      <alignment horizontal="center" vertical="center"/>
      <protection hidden="1"/>
    </xf>
    <xf numFmtId="4" fontId="31" fillId="10" borderId="3" xfId="0" applyNumberFormat="1" applyFont="1" applyFill="1" applyBorder="1"/>
    <xf numFmtId="4" fontId="34" fillId="6" borderId="3" xfId="0" applyNumberFormat="1" applyFont="1" applyFill="1" applyBorder="1"/>
    <xf numFmtId="4" fontId="31" fillId="7" borderId="3" xfId="0" applyNumberFormat="1" applyFont="1" applyFill="1" applyBorder="1"/>
    <xf numFmtId="4" fontId="31" fillId="5" borderId="3" xfId="0" applyNumberFormat="1" applyFont="1" applyFill="1" applyBorder="1"/>
    <xf numFmtId="4" fontId="31" fillId="0" borderId="3" xfId="0" applyNumberFormat="1" applyFont="1" applyBorder="1"/>
    <xf numFmtId="4" fontId="31" fillId="6" borderId="3" xfId="0" applyNumberFormat="1" applyFont="1" applyFill="1" applyBorder="1"/>
    <xf numFmtId="4" fontId="31" fillId="0" borderId="3" xfId="0" applyNumberFormat="1" applyFont="1" applyBorder="1" applyAlignment="1">
      <alignment horizontal="right"/>
    </xf>
    <xf numFmtId="4" fontId="31" fillId="7" borderId="3" xfId="0" applyNumberFormat="1" applyFont="1" applyFill="1" applyBorder="1" applyAlignment="1">
      <alignment horizontal="right"/>
    </xf>
    <xf numFmtId="4" fontId="31" fillId="5" borderId="3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0" fontId="0" fillId="0" borderId="3" xfId="0" applyBorder="1"/>
    <xf numFmtId="4" fontId="1" fillId="8" borderId="3" xfId="0" applyNumberFormat="1" applyFont="1" applyFill="1" applyBorder="1"/>
    <xf numFmtId="4" fontId="35" fillId="0" borderId="3" xfId="0" applyNumberFormat="1" applyFont="1" applyBorder="1"/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" xfId="0" applyFont="1" applyFill="1" applyBorder="1" applyAlignment="1" applyProtection="1">
      <alignment horizontal="center" vertical="center"/>
      <protection hidden="1"/>
    </xf>
    <xf numFmtId="0" fontId="36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8" fillId="4" borderId="4" xfId="0" applyNumberFormat="1" applyFont="1" applyFill="1" applyBorder="1" applyAlignment="1" applyProtection="1">
      <alignment horizontal="center" vertical="center" wrapText="1"/>
    </xf>
    <xf numFmtId="0" fontId="3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Protection="1">
      <protection hidden="1"/>
    </xf>
    <xf numFmtId="4" fontId="40" fillId="0" borderId="3" xfId="0" applyNumberFormat="1" applyFont="1" applyBorder="1" applyAlignment="1">
      <alignment horizontal="right"/>
    </xf>
    <xf numFmtId="0" fontId="9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right" wrapText="1"/>
    </xf>
    <xf numFmtId="2" fontId="0" fillId="0" borderId="3" xfId="0" applyNumberFormat="1" applyBorder="1"/>
    <xf numFmtId="4" fontId="19" fillId="0" borderId="3" xfId="0" applyNumberFormat="1" applyFont="1" applyFill="1" applyBorder="1" applyAlignment="1">
      <alignment horizontal="right"/>
    </xf>
    <xf numFmtId="2" fontId="41" fillId="4" borderId="3" xfId="0" applyNumberFormat="1" applyFont="1" applyFill="1" applyBorder="1"/>
    <xf numFmtId="0" fontId="10" fillId="3" borderId="3" xfId="0" applyNumberFormat="1" applyFont="1" applyFill="1" applyBorder="1" applyAlignment="1" applyProtection="1">
      <alignment vertical="center" wrapText="1"/>
    </xf>
    <xf numFmtId="0" fontId="1" fillId="3" borderId="3" xfId="0" applyFont="1" applyFill="1" applyBorder="1"/>
    <xf numFmtId="0" fontId="1" fillId="11" borderId="3" xfId="0" applyFont="1" applyFill="1" applyBorder="1"/>
    <xf numFmtId="0" fontId="30" fillId="4" borderId="4" xfId="0" applyNumberFormat="1" applyFont="1" applyFill="1" applyBorder="1" applyAlignment="1" applyProtection="1">
      <alignment horizontal="center" vertical="center" wrapText="1"/>
    </xf>
    <xf numFmtId="0" fontId="30" fillId="4" borderId="1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>
      <alignment wrapText="1"/>
    </xf>
    <xf numFmtId="0" fontId="42" fillId="0" borderId="3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44" fillId="0" borderId="3" xfId="0" applyFont="1" applyBorder="1"/>
    <xf numFmtId="0" fontId="45" fillId="0" borderId="3" xfId="0" applyNumberFormat="1" applyFont="1" applyFill="1" applyBorder="1" applyAlignment="1" applyProtection="1">
      <alignment horizontal="center" vertical="center" wrapText="1"/>
    </xf>
    <xf numFmtId="0" fontId="45" fillId="0" borderId="4" xfId="0" applyNumberFormat="1" applyFont="1" applyFill="1" applyBorder="1" applyAlignment="1" applyProtection="1">
      <alignment horizontal="center" vertical="center" wrapText="1"/>
    </xf>
    <xf numFmtId="0" fontId="4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3" xfId="0" applyFont="1" applyFill="1" applyBorder="1" applyAlignment="1" applyProtection="1">
      <alignment horizontal="center" vertical="center"/>
      <protection hidden="1"/>
    </xf>
    <xf numFmtId="4" fontId="39" fillId="9" borderId="3" xfId="0" applyNumberFormat="1" applyFont="1" applyFill="1" applyBorder="1"/>
    <xf numFmtId="4" fontId="22" fillId="9" borderId="4" xfId="0" applyNumberFormat="1" applyFont="1" applyFill="1" applyBorder="1" applyAlignment="1"/>
    <xf numFmtId="4" fontId="6" fillId="8" borderId="4" xfId="0" applyNumberFormat="1" applyFont="1" applyFill="1" applyBorder="1" applyAlignment="1"/>
    <xf numFmtId="4" fontId="6" fillId="2" borderId="4" xfId="0" applyNumberFormat="1" applyFont="1" applyFill="1" applyBorder="1" applyAlignment="1"/>
    <xf numFmtId="4" fontId="9" fillId="2" borderId="4" xfId="0" applyNumberFormat="1" applyFont="1" applyFill="1" applyBorder="1" applyAlignment="1">
      <alignment vertical="center"/>
    </xf>
    <xf numFmtId="2" fontId="22" fillId="9" borderId="4" xfId="0" applyNumberFormat="1" applyFont="1" applyFill="1" applyBorder="1" applyAlignment="1">
      <alignment horizontal="right"/>
    </xf>
    <xf numFmtId="2" fontId="10" fillId="4" borderId="4" xfId="0" applyNumberFormat="1" applyFont="1" applyFill="1" applyBorder="1" applyAlignment="1">
      <alignment horizontal="right"/>
    </xf>
    <xf numFmtId="164" fontId="27" fillId="3" borderId="4" xfId="0" applyNumberFormat="1" applyFont="1" applyFill="1" applyBorder="1" applyAlignment="1" applyProtection="1">
      <alignment wrapText="1"/>
    </xf>
    <xf numFmtId="164" fontId="26" fillId="2" borderId="4" xfId="0" applyNumberFormat="1" applyFont="1" applyFill="1" applyBorder="1" applyAlignment="1" applyProtection="1">
      <alignment wrapText="1"/>
    </xf>
    <xf numFmtId="164" fontId="26" fillId="2" borderId="4" xfId="0" quotePrefix="1" applyNumberFormat="1" applyFont="1" applyFill="1" applyBorder="1" applyAlignment="1">
      <alignment wrapText="1"/>
    </xf>
    <xf numFmtId="4" fontId="26" fillId="8" borderId="3" xfId="0" applyNumberFormat="1" applyFont="1" applyFill="1" applyBorder="1" applyAlignment="1">
      <alignment wrapText="1"/>
    </xf>
    <xf numFmtId="4" fontId="27" fillId="3" borderId="4" xfId="0" applyNumberFormat="1" applyFont="1" applyFill="1" applyBorder="1" applyAlignment="1" applyProtection="1">
      <alignment wrapText="1"/>
    </xf>
    <xf numFmtId="4" fontId="26" fillId="2" borderId="4" xfId="0" applyNumberFormat="1" applyFont="1" applyFill="1" applyBorder="1" applyAlignment="1" applyProtection="1">
      <alignment wrapText="1"/>
    </xf>
    <xf numFmtId="4" fontId="26" fillId="2" borderId="4" xfId="0" quotePrefix="1" applyNumberFormat="1" applyFont="1" applyFill="1" applyBorder="1" applyAlignment="1">
      <alignment wrapText="1"/>
    </xf>
    <xf numFmtId="4" fontId="28" fillId="2" borderId="3" xfId="0" applyNumberFormat="1" applyFont="1" applyFill="1" applyBorder="1" applyAlignment="1" applyProtection="1">
      <alignment wrapText="1"/>
    </xf>
    <xf numFmtId="164" fontId="27" fillId="3" borderId="2" xfId="0" applyNumberFormat="1" applyFont="1" applyFill="1" applyBorder="1" applyAlignment="1" applyProtection="1">
      <alignment wrapText="1"/>
    </xf>
    <xf numFmtId="164" fontId="26" fillId="2" borderId="2" xfId="0" applyNumberFormat="1" applyFont="1" applyFill="1" applyBorder="1" applyAlignment="1" applyProtection="1">
      <alignment wrapText="1"/>
    </xf>
    <xf numFmtId="4" fontId="28" fillId="2" borderId="4" xfId="0" applyNumberFormat="1" applyFont="1" applyFill="1" applyBorder="1" applyAlignment="1" applyProtection="1">
      <alignment wrapText="1"/>
    </xf>
    <xf numFmtId="164" fontId="28" fillId="2" borderId="4" xfId="0" applyNumberFormat="1" applyFont="1" applyFill="1" applyBorder="1" applyAlignment="1" applyProtection="1">
      <alignment wrapText="1"/>
    </xf>
    <xf numFmtId="164" fontId="28" fillId="2" borderId="2" xfId="0" applyNumberFormat="1" applyFont="1" applyFill="1" applyBorder="1" applyAlignment="1" applyProtection="1">
      <alignment wrapText="1"/>
    </xf>
    <xf numFmtId="164" fontId="26" fillId="2" borderId="2" xfId="0" quotePrefix="1" applyNumberFormat="1" applyFont="1" applyFill="1" applyBorder="1" applyAlignment="1">
      <alignment wrapText="1"/>
    </xf>
    <xf numFmtId="164" fontId="28" fillId="2" borderId="4" xfId="0" quotePrefix="1" applyNumberFormat="1" applyFont="1" applyFill="1" applyBorder="1" applyAlignment="1">
      <alignment wrapText="1"/>
    </xf>
    <xf numFmtId="164" fontId="28" fillId="2" borderId="2" xfId="0" quotePrefix="1" applyNumberFormat="1" applyFont="1" applyFill="1" applyBorder="1" applyAlignment="1">
      <alignment wrapText="1"/>
    </xf>
    <xf numFmtId="4" fontId="28" fillId="2" borderId="3" xfId="0" quotePrefix="1" applyNumberFormat="1" applyFont="1" applyFill="1" applyBorder="1" applyAlignment="1"/>
    <xf numFmtId="164" fontId="18" fillId="2" borderId="4" xfId="0" applyNumberFormat="1" applyFont="1" applyFill="1" applyBorder="1" applyAlignment="1">
      <alignment wrapText="1"/>
    </xf>
    <xf numFmtId="164" fontId="18" fillId="2" borderId="2" xfId="0" applyNumberFormat="1" applyFont="1" applyFill="1" applyBorder="1" applyAlignment="1">
      <alignment wrapText="1"/>
    </xf>
    <xf numFmtId="4" fontId="26" fillId="8" borderId="1" xfId="0" applyNumberFormat="1" applyFont="1" applyFill="1" applyBorder="1" applyAlignment="1">
      <alignment wrapText="1"/>
    </xf>
    <xf numFmtId="2" fontId="0" fillId="8" borderId="3" xfId="0" applyNumberFormat="1" applyFill="1" applyBorder="1"/>
    <xf numFmtId="0" fontId="0" fillId="0" borderId="3" xfId="0" applyNumberFormat="1" applyBorder="1" applyAlignment="1">
      <alignment horizontal="right"/>
    </xf>
    <xf numFmtId="4" fontId="17" fillId="3" borderId="4" xfId="0" applyNumberFormat="1" applyFont="1" applyFill="1" applyBorder="1" applyAlignment="1"/>
    <xf numFmtId="4" fontId="27" fillId="2" borderId="4" xfId="0" applyNumberFormat="1" applyFont="1" applyFill="1" applyBorder="1" applyAlignment="1" applyProtection="1">
      <alignment wrapText="1"/>
    </xf>
    <xf numFmtId="4" fontId="27" fillId="2" borderId="2" xfId="0" applyNumberFormat="1" applyFont="1" applyFill="1" applyBorder="1" applyAlignment="1" applyProtection="1">
      <alignment wrapText="1"/>
    </xf>
    <xf numFmtId="4" fontId="0" fillId="0" borderId="3" xfId="0" applyNumberFormat="1" applyBorder="1" applyAlignment="1"/>
    <xf numFmtId="4" fontId="26" fillId="2" borderId="2" xfId="0" applyNumberFormat="1" applyFont="1" applyFill="1" applyBorder="1" applyAlignment="1" applyProtection="1">
      <alignment wrapText="1"/>
    </xf>
    <xf numFmtId="4" fontId="18" fillId="2" borderId="3" xfId="0" applyNumberFormat="1" applyFont="1" applyFill="1" applyBorder="1" applyAlignment="1"/>
    <xf numFmtId="4" fontId="18" fillId="2" borderId="1" xfId="0" applyNumberFormat="1" applyFont="1" applyFill="1" applyBorder="1" applyAlignment="1"/>
    <xf numFmtId="4" fontId="27" fillId="2" borderId="4" xfId="0" quotePrefix="1" applyNumberFormat="1" applyFont="1" applyFill="1" applyBorder="1" applyAlignment="1">
      <alignment wrapText="1"/>
    </xf>
    <xf numFmtId="4" fontId="27" fillId="2" borderId="2" xfId="0" quotePrefix="1" applyNumberFormat="1" applyFont="1" applyFill="1" applyBorder="1" applyAlignment="1">
      <alignment wrapText="1"/>
    </xf>
    <xf numFmtId="4" fontId="26" fillId="2" borderId="2" xfId="0" quotePrefix="1" applyNumberFormat="1" applyFont="1" applyFill="1" applyBorder="1" applyAlignment="1">
      <alignment wrapText="1"/>
    </xf>
    <xf numFmtId="4" fontId="28" fillId="2" borderId="3" xfId="0" quotePrefix="1" applyNumberFormat="1" applyFont="1" applyFill="1" applyBorder="1" applyAlignment="1">
      <alignment wrapText="1"/>
    </xf>
    <xf numFmtId="4" fontId="28" fillId="2" borderId="4" xfId="0" quotePrefix="1" applyNumberFormat="1" applyFont="1" applyFill="1" applyBorder="1" applyAlignment="1">
      <alignment wrapText="1"/>
    </xf>
    <xf numFmtId="4" fontId="28" fillId="2" borderId="2" xfId="0" quotePrefix="1" applyNumberFormat="1" applyFont="1" applyFill="1" applyBorder="1" applyAlignment="1">
      <alignment wrapText="1"/>
    </xf>
    <xf numFmtId="4" fontId="20" fillId="0" borderId="3" xfId="0" applyNumberFormat="1" applyFont="1" applyBorder="1" applyAlignment="1"/>
    <xf numFmtId="4" fontId="20" fillId="0" borderId="1" xfId="0" applyNumberFormat="1" applyFont="1" applyBorder="1" applyAlignment="1"/>
    <xf numFmtId="4" fontId="26" fillId="3" borderId="4" xfId="0" applyNumberFormat="1" applyFont="1" applyFill="1" applyBorder="1" applyAlignment="1" applyProtection="1">
      <alignment wrapText="1"/>
    </xf>
    <xf numFmtId="4" fontId="26" fillId="3" borderId="2" xfId="0" applyNumberFormat="1" applyFont="1" applyFill="1" applyBorder="1" applyAlignment="1" applyProtection="1">
      <alignment wrapText="1"/>
    </xf>
    <xf numFmtId="4" fontId="0" fillId="0" borderId="3" xfId="0" applyNumberFormat="1" applyBorder="1" applyAlignment="1">
      <alignment horizontal="right"/>
    </xf>
    <xf numFmtId="4" fontId="28" fillId="2" borderId="2" xfId="0" applyNumberFormat="1" applyFont="1" applyFill="1" applyBorder="1" applyAlignment="1" applyProtection="1">
      <alignment wrapText="1"/>
    </xf>
    <xf numFmtId="4" fontId="1" fillId="3" borderId="3" xfId="0" applyNumberFormat="1" applyFont="1" applyFill="1" applyBorder="1"/>
    <xf numFmtId="4" fontId="1" fillId="11" borderId="3" xfId="0" applyNumberFormat="1" applyFont="1" applyFill="1" applyBorder="1"/>
    <xf numFmtId="4" fontId="9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/>
    <xf numFmtId="4" fontId="9" fillId="0" borderId="3" xfId="0" applyNumberFormat="1" applyFont="1" applyFill="1" applyBorder="1" applyAlignment="1" applyProtection="1">
      <alignment vertical="center" wrapText="1"/>
    </xf>
    <xf numFmtId="0" fontId="41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12" fillId="0" borderId="0" xfId="0" applyFont="1" applyAlignment="1" applyProtection="1">
      <alignment wrapText="1"/>
      <protection hidden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top" wrapText="1"/>
    </xf>
    <xf numFmtId="0" fontId="47" fillId="2" borderId="3" xfId="0" applyFont="1" applyFill="1" applyBorder="1" applyAlignment="1">
      <alignment vertical="center" wrapText="1"/>
    </xf>
    <xf numFmtId="4" fontId="46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49" fillId="0" borderId="3" xfId="0" applyNumberFormat="1" applyFont="1" applyBorder="1"/>
    <xf numFmtId="4" fontId="50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0" fillId="0" borderId="0" xfId="0" applyFill="1"/>
    <xf numFmtId="4" fontId="19" fillId="2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right" wrapText="1"/>
    </xf>
    <xf numFmtId="0" fontId="52" fillId="2" borderId="3" xfId="0" quotePrefix="1" applyFont="1" applyFill="1" applyBorder="1" applyAlignment="1">
      <alignment horizontal="left" vertical="center" wrapText="1" indent="1"/>
    </xf>
    <xf numFmtId="0" fontId="47" fillId="2" borderId="3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left" vertical="center" wrapText="1" indent="1"/>
    </xf>
    <xf numFmtId="0" fontId="52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53" fillId="0" borderId="3" xfId="0" applyFont="1" applyFill="1" applyBorder="1" applyAlignment="1">
      <alignment horizontal="left" vertical="center" wrapText="1"/>
    </xf>
    <xf numFmtId="0" fontId="54" fillId="2" borderId="3" xfId="0" quotePrefix="1" applyFont="1" applyFill="1" applyBorder="1" applyAlignment="1">
      <alignment vertical="center" wrapText="1"/>
    </xf>
    <xf numFmtId="0" fontId="54" fillId="2" borderId="3" xfId="0" applyFont="1" applyFill="1" applyBorder="1" applyAlignment="1">
      <alignment horizontal="left" vertical="center" wrapText="1"/>
    </xf>
    <xf numFmtId="0" fontId="54" fillId="2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 horizontal="right" wrapText="1"/>
    </xf>
    <xf numFmtId="4" fontId="49" fillId="0" borderId="3" xfId="0" applyNumberFormat="1" applyFont="1" applyFill="1" applyBorder="1"/>
    <xf numFmtId="4" fontId="50" fillId="0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40" fillId="0" borderId="3" xfId="0" applyNumberFormat="1" applyFont="1" applyBorder="1"/>
    <xf numFmtId="4" fontId="5" fillId="2" borderId="3" xfId="0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wrapText="1"/>
    </xf>
    <xf numFmtId="4" fontId="31" fillId="0" borderId="3" xfId="0" applyNumberFormat="1" applyFont="1" applyBorder="1" applyAlignment="1"/>
    <xf numFmtId="2" fontId="41" fillId="3" borderId="3" xfId="0" applyNumberFormat="1" applyFont="1" applyFill="1" applyBorder="1"/>
    <xf numFmtId="2" fontId="41" fillId="0" borderId="3" xfId="0" applyNumberFormat="1" applyFont="1" applyBorder="1"/>
    <xf numFmtId="0" fontId="41" fillId="0" borderId="3" xfId="0" applyNumberFormat="1" applyFont="1" applyBorder="1" applyAlignment="1">
      <alignment horizontal="right"/>
    </xf>
    <xf numFmtId="4" fontId="41" fillId="3" borderId="3" xfId="0" applyNumberFormat="1" applyFont="1" applyFill="1" applyBorder="1" applyAlignment="1"/>
    <xf numFmtId="4" fontId="41" fillId="0" borderId="3" xfId="0" applyNumberFormat="1" applyFont="1" applyBorder="1" applyAlignment="1"/>
    <xf numFmtId="4" fontId="41" fillId="0" borderId="3" xfId="0" applyNumberFormat="1" applyFont="1" applyBorder="1" applyAlignment="1">
      <alignment horizontal="right"/>
    </xf>
    <xf numFmtId="4" fontId="1" fillId="11" borderId="3" xfId="0" applyNumberFormat="1" applyFont="1" applyFill="1" applyBorder="1" applyAlignment="1">
      <alignment horizontal="right"/>
    </xf>
    <xf numFmtId="2" fontId="41" fillId="3" borderId="3" xfId="0" applyNumberFormat="1" applyFont="1" applyFill="1" applyBorder="1" applyAlignment="1">
      <alignment horizontal="right"/>
    </xf>
    <xf numFmtId="2" fontId="41" fillId="11" borderId="3" xfId="0" applyNumberFormat="1" applyFont="1" applyFill="1" applyBorder="1" applyAlignment="1">
      <alignment horizontal="right"/>
    </xf>
    <xf numFmtId="0" fontId="55" fillId="0" borderId="0" xfId="0" applyFont="1"/>
    <xf numFmtId="4" fontId="41" fillId="8" borderId="3" xfId="0" applyNumberFormat="1" applyFont="1" applyFill="1" applyBorder="1" applyAlignment="1"/>
    <xf numFmtId="0" fontId="56" fillId="2" borderId="3" xfId="0" quotePrefix="1" applyFont="1" applyFill="1" applyBorder="1" applyAlignment="1">
      <alignment horizontal="left" vertical="center" wrapText="1" indent="1"/>
    </xf>
    <xf numFmtId="4" fontId="30" fillId="0" borderId="3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47" fillId="2" borderId="3" xfId="0" quotePrefix="1" applyFont="1" applyFill="1" applyBorder="1" applyAlignment="1">
      <alignment horizontal="left" vertical="center" wrapText="1" indent="1"/>
    </xf>
    <xf numFmtId="0" fontId="56" fillId="2" borderId="3" xfId="0" applyFont="1" applyFill="1" applyBorder="1" applyAlignment="1">
      <alignment horizontal="left" vertical="center" wrapText="1" indent="1"/>
    </xf>
    <xf numFmtId="4" fontId="57" fillId="0" borderId="3" xfId="0" applyNumberFormat="1" applyFont="1" applyFill="1" applyBorder="1" applyAlignment="1">
      <alignment horizontal="right"/>
    </xf>
    <xf numFmtId="4" fontId="57" fillId="2" borderId="3" xfId="0" applyNumberFormat="1" applyFont="1" applyFill="1" applyBorder="1" applyAlignment="1">
      <alignment horizontal="right"/>
    </xf>
    <xf numFmtId="4" fontId="58" fillId="0" borderId="3" xfId="0" applyNumberFormat="1" applyFont="1" applyFill="1" applyBorder="1"/>
    <xf numFmtId="4" fontId="58" fillId="0" borderId="3" xfId="0" applyNumberFormat="1" applyFont="1" applyBorder="1"/>
    <xf numFmtId="4" fontId="59" fillId="0" borderId="3" xfId="0" applyNumberFormat="1" applyFont="1" applyFill="1" applyBorder="1" applyAlignment="1">
      <alignment vertical="top" wrapText="1"/>
    </xf>
    <xf numFmtId="4" fontId="59" fillId="0" borderId="3" xfId="0" applyNumberFormat="1" applyFont="1" applyBorder="1" applyAlignment="1">
      <alignment vertical="top" wrapText="1"/>
    </xf>
    <xf numFmtId="4" fontId="35" fillId="0" borderId="3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left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2" borderId="1" xfId="0" applyNumberFormat="1" applyFont="1" applyFill="1" applyBorder="1" applyAlignment="1" applyProtection="1">
      <alignment horizontal="left" vertical="center" wrapText="1" indent="1"/>
    </xf>
    <xf numFmtId="0" fontId="11" fillId="2" borderId="2" xfId="0" applyNumberFormat="1" applyFont="1" applyFill="1" applyBorder="1" applyAlignment="1" applyProtection="1">
      <alignment horizontal="left" vertical="center" wrapText="1" indent="1"/>
    </xf>
    <xf numFmtId="0" fontId="11" fillId="2" borderId="4" xfId="0" applyNumberFormat="1" applyFont="1" applyFill="1" applyBorder="1" applyAlignment="1" applyProtection="1">
      <alignment horizontal="left" vertical="center" wrapText="1" indent="1"/>
    </xf>
    <xf numFmtId="0" fontId="51" fillId="0" borderId="0" xfId="0" applyFont="1" applyAlignment="1">
      <alignment horizontal="center"/>
    </xf>
    <xf numFmtId="0" fontId="37" fillId="4" borderId="1" xfId="0" applyFont="1" applyFill="1" applyBorder="1" applyAlignment="1" applyProtection="1">
      <alignment horizontal="center" vertical="center" wrapText="1"/>
      <protection hidden="1"/>
    </xf>
    <xf numFmtId="0" fontId="37" fillId="4" borderId="2" xfId="0" applyFont="1" applyFill="1" applyBorder="1" applyAlignment="1" applyProtection="1">
      <alignment horizontal="center" vertical="center" wrapText="1"/>
      <protection hidden="1"/>
    </xf>
    <xf numFmtId="0" fontId="37" fillId="4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 indent="1"/>
    </xf>
    <xf numFmtId="0" fontId="25" fillId="5" borderId="1" xfId="0" applyNumberFormat="1" applyFont="1" applyFill="1" applyBorder="1" applyAlignment="1" applyProtection="1">
      <alignment horizontal="left" vertical="center" wrapText="1"/>
    </xf>
    <xf numFmtId="0" fontId="25" fillId="5" borderId="2" xfId="0" applyNumberFormat="1" applyFont="1" applyFill="1" applyBorder="1" applyAlignment="1" applyProtection="1">
      <alignment horizontal="left" vertical="center" wrapText="1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7" borderId="1" xfId="0" applyNumberFormat="1" applyFont="1" applyFill="1" applyBorder="1" applyAlignment="1" applyProtection="1">
      <alignment horizontal="left" vertical="center" wrapText="1"/>
    </xf>
    <xf numFmtId="0" fontId="5" fillId="7" borderId="2" xfId="0" applyNumberFormat="1" applyFont="1" applyFill="1" applyBorder="1" applyAlignment="1" applyProtection="1">
      <alignment horizontal="left" vertical="center" wrapText="1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 indent="1"/>
    </xf>
    <xf numFmtId="0" fontId="17" fillId="2" borderId="2" xfId="0" applyNumberFormat="1" applyFont="1" applyFill="1" applyBorder="1" applyAlignment="1" applyProtection="1">
      <alignment horizontal="left" vertical="center" wrapText="1" indent="1"/>
    </xf>
    <xf numFmtId="0" fontId="17" fillId="2" borderId="4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7" fillId="7" borderId="1" xfId="0" applyNumberFormat="1" applyFont="1" applyFill="1" applyBorder="1" applyAlignment="1" applyProtection="1">
      <alignment horizontal="left" vertical="center" wrapText="1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4" xfId="0" applyNumberFormat="1" applyFont="1" applyFill="1" applyBorder="1" applyAlignment="1" applyProtection="1">
      <alignment horizontal="left" vertical="center" wrapText="1"/>
    </xf>
    <xf numFmtId="0" fontId="24" fillId="6" borderId="1" xfId="0" applyNumberFormat="1" applyFont="1" applyFill="1" applyBorder="1" applyAlignment="1" applyProtection="1">
      <alignment horizontal="left" vertical="center" wrapText="1"/>
    </xf>
    <xf numFmtId="0" fontId="24" fillId="6" borderId="2" xfId="0" applyNumberFormat="1" applyFont="1" applyFill="1" applyBorder="1" applyAlignment="1" applyProtection="1">
      <alignment horizontal="left" vertical="center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2" xfId="0" applyNumberFormat="1" applyFont="1" applyFill="1" applyBorder="1" applyAlignment="1" applyProtection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Layout" zoomScaleNormal="100" workbookViewId="0">
      <selection activeCell="E41" sqref="E41"/>
    </sheetView>
  </sheetViews>
  <sheetFormatPr defaultColWidth="8.77734375" defaultRowHeight="14.4" x14ac:dyDescent="0.3"/>
  <cols>
    <col min="5" max="5" width="20.21875" customWidth="1"/>
    <col min="6" max="9" width="18.21875" customWidth="1"/>
    <col min="10" max="10" width="13.33203125" customWidth="1"/>
    <col min="11" max="11" width="13.21875" customWidth="1"/>
  </cols>
  <sheetData>
    <row r="1" spans="1:11" ht="42" customHeight="1" x14ac:dyDescent="0.3">
      <c r="A1" s="312" t="s">
        <v>263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8" customHeight="1" x14ac:dyDescent="0.3">
      <c r="A2" s="5"/>
      <c r="B2" s="5"/>
      <c r="C2" s="5"/>
      <c r="D2" s="5"/>
      <c r="E2" s="5"/>
      <c r="F2" s="21"/>
      <c r="G2" s="5"/>
      <c r="H2" s="5"/>
      <c r="I2" s="5"/>
    </row>
    <row r="3" spans="1:11" ht="15.6" x14ac:dyDescent="0.3">
      <c r="A3" s="319" t="s">
        <v>24</v>
      </c>
      <c r="B3" s="319"/>
      <c r="C3" s="319"/>
      <c r="D3" s="319"/>
      <c r="E3" s="319"/>
      <c r="F3" s="319"/>
      <c r="G3" s="319"/>
      <c r="H3" s="320"/>
      <c r="I3" s="320"/>
    </row>
    <row r="4" spans="1:11" ht="15.6" x14ac:dyDescent="0.3">
      <c r="A4" s="232"/>
      <c r="B4" s="232"/>
      <c r="C4" s="232"/>
      <c r="D4" s="232"/>
      <c r="E4" s="232"/>
      <c r="F4" s="232"/>
      <c r="G4" s="232"/>
      <c r="H4" s="234"/>
      <c r="I4" s="234"/>
    </row>
    <row r="5" spans="1:11" ht="15.6" customHeight="1" x14ac:dyDescent="0.3">
      <c r="A5" s="312" t="s">
        <v>243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7.399999999999999" x14ac:dyDescent="0.3">
      <c r="A6" s="5"/>
      <c r="B6" s="5"/>
      <c r="C6" s="5"/>
      <c r="D6" s="5"/>
      <c r="E6" s="5"/>
      <c r="F6" s="21"/>
      <c r="G6" s="5"/>
      <c r="H6" s="6"/>
      <c r="I6" s="6"/>
    </row>
    <row r="7" spans="1:11" ht="18" customHeight="1" x14ac:dyDescent="0.3">
      <c r="A7" s="304" t="s">
        <v>28</v>
      </c>
      <c r="B7" s="305"/>
      <c r="C7" s="305"/>
      <c r="D7" s="305"/>
      <c r="E7" s="305"/>
      <c r="F7" s="305"/>
      <c r="G7" s="305"/>
      <c r="H7" s="305"/>
      <c r="I7" s="305"/>
    </row>
    <row r="8" spans="1:11" ht="17.399999999999999" x14ac:dyDescent="0.3">
      <c r="A8" s="1"/>
      <c r="B8" s="2"/>
      <c r="C8" s="2"/>
      <c r="D8" s="2"/>
      <c r="E8" s="7"/>
      <c r="F8" s="7"/>
      <c r="G8" s="8"/>
      <c r="H8" s="8"/>
      <c r="I8" s="27"/>
      <c r="J8" s="229" t="s">
        <v>115</v>
      </c>
    </row>
    <row r="9" spans="1:11" ht="26.4" x14ac:dyDescent="0.3">
      <c r="A9" s="22"/>
      <c r="B9" s="23"/>
      <c r="C9" s="23"/>
      <c r="D9" s="24"/>
      <c r="E9" s="25"/>
      <c r="F9" s="144" t="s">
        <v>264</v>
      </c>
      <c r="G9" s="4" t="s">
        <v>265</v>
      </c>
      <c r="H9" s="4" t="s">
        <v>226</v>
      </c>
      <c r="I9" s="144" t="s">
        <v>266</v>
      </c>
      <c r="J9" s="145" t="s">
        <v>214</v>
      </c>
      <c r="K9" s="145" t="s">
        <v>214</v>
      </c>
    </row>
    <row r="10" spans="1:11" x14ac:dyDescent="0.3">
      <c r="A10" s="324">
        <v>1</v>
      </c>
      <c r="B10" s="325"/>
      <c r="C10" s="325"/>
      <c r="D10" s="325"/>
      <c r="E10" s="326"/>
      <c r="F10" s="144">
        <v>2</v>
      </c>
      <c r="G10" s="4">
        <v>3</v>
      </c>
      <c r="H10" s="4">
        <v>4</v>
      </c>
      <c r="I10" s="144">
        <v>5</v>
      </c>
      <c r="J10" s="145" t="s">
        <v>220</v>
      </c>
      <c r="K10" s="145" t="s">
        <v>278</v>
      </c>
    </row>
    <row r="11" spans="1:11" x14ac:dyDescent="0.3">
      <c r="A11" s="321" t="s">
        <v>0</v>
      </c>
      <c r="B11" s="316"/>
      <c r="C11" s="316"/>
      <c r="D11" s="316"/>
      <c r="E11" s="322"/>
      <c r="F11" s="35">
        <f>F12+F13</f>
        <v>854433.79999999993</v>
      </c>
      <c r="G11" s="35">
        <f>G12+G13</f>
        <v>1012204.63</v>
      </c>
      <c r="H11" s="35">
        <f t="shared" ref="H11:I11" si="0">H12+H13</f>
        <v>1018880</v>
      </c>
      <c r="I11" s="35">
        <f t="shared" si="0"/>
        <v>994295.89</v>
      </c>
      <c r="J11" s="224">
        <f>I11/F11*100</f>
        <v>116.36897908299039</v>
      </c>
      <c r="K11" s="225">
        <f t="shared" ref="K11:K16" si="1">I11/H11*100</f>
        <v>97.587143726444722</v>
      </c>
    </row>
    <row r="12" spans="1:11" x14ac:dyDescent="0.3">
      <c r="A12" s="313" t="s">
        <v>1</v>
      </c>
      <c r="B12" s="307"/>
      <c r="C12" s="307"/>
      <c r="D12" s="307"/>
      <c r="E12" s="318"/>
      <c r="F12" s="226">
        <v>854075.6</v>
      </c>
      <c r="G12" s="156">
        <v>1011804.63</v>
      </c>
      <c r="H12" s="156">
        <v>1018480</v>
      </c>
      <c r="I12" s="156">
        <v>994051.48</v>
      </c>
      <c r="J12" s="227">
        <f t="shared" ref="J12:J17" si="2">I12/F12*100</f>
        <v>116.38916742264971</v>
      </c>
      <c r="K12" s="227">
        <f t="shared" si="1"/>
        <v>97.601472782970703</v>
      </c>
    </row>
    <row r="13" spans="1:11" x14ac:dyDescent="0.3">
      <c r="A13" s="323" t="s">
        <v>2</v>
      </c>
      <c r="B13" s="318"/>
      <c r="C13" s="318"/>
      <c r="D13" s="318"/>
      <c r="E13" s="318"/>
      <c r="F13" s="226">
        <v>358.2</v>
      </c>
      <c r="G13" s="156">
        <v>400</v>
      </c>
      <c r="H13" s="156">
        <v>400</v>
      </c>
      <c r="I13" s="156">
        <v>244.41</v>
      </c>
      <c r="J13" s="227">
        <f t="shared" si="2"/>
        <v>68.232830820770516</v>
      </c>
      <c r="K13" s="227">
        <f t="shared" si="1"/>
        <v>61.102500000000006</v>
      </c>
    </row>
    <row r="14" spans="1:11" x14ac:dyDescent="0.3">
      <c r="A14" s="28" t="s">
        <v>3</v>
      </c>
      <c r="B14" s="29"/>
      <c r="C14" s="29"/>
      <c r="D14" s="29"/>
      <c r="E14" s="29"/>
      <c r="F14" s="35">
        <f t="shared" ref="F14:I14" si="3">F15+F16</f>
        <v>860682.45</v>
      </c>
      <c r="G14" s="35">
        <f t="shared" si="3"/>
        <v>1012204.63</v>
      </c>
      <c r="H14" s="35">
        <f t="shared" si="3"/>
        <v>1018880</v>
      </c>
      <c r="I14" s="35">
        <f t="shared" si="3"/>
        <v>1001832.2</v>
      </c>
      <c r="J14" s="224">
        <f t="shared" si="2"/>
        <v>116.39974766535555</v>
      </c>
      <c r="K14" s="225">
        <f t="shared" si="1"/>
        <v>98.326809830402013</v>
      </c>
    </row>
    <row r="15" spans="1:11" x14ac:dyDescent="0.3">
      <c r="A15" s="306" t="s">
        <v>4</v>
      </c>
      <c r="B15" s="307"/>
      <c r="C15" s="307"/>
      <c r="D15" s="307"/>
      <c r="E15" s="307"/>
      <c r="F15" s="228">
        <v>850814.62</v>
      </c>
      <c r="G15" s="156">
        <v>1006045.63</v>
      </c>
      <c r="H15" s="156">
        <v>1016723</v>
      </c>
      <c r="I15" s="156">
        <v>1000683.51</v>
      </c>
      <c r="J15" s="227">
        <f t="shared" si="2"/>
        <v>117.61475255326476</v>
      </c>
      <c r="K15" s="227">
        <f t="shared" si="1"/>
        <v>98.422432658649399</v>
      </c>
    </row>
    <row r="16" spans="1:11" x14ac:dyDescent="0.3">
      <c r="A16" s="317" t="s">
        <v>5</v>
      </c>
      <c r="B16" s="318"/>
      <c r="C16" s="318"/>
      <c r="D16" s="318"/>
      <c r="E16" s="318"/>
      <c r="F16" s="226">
        <v>9867.83</v>
      </c>
      <c r="G16" s="156">
        <v>6159</v>
      </c>
      <c r="H16" s="156">
        <v>2157</v>
      </c>
      <c r="I16" s="156">
        <v>1148.69</v>
      </c>
      <c r="J16" s="227">
        <f t="shared" si="2"/>
        <v>11.640755870338261</v>
      </c>
      <c r="K16" s="227">
        <f t="shared" si="1"/>
        <v>53.254056560037085</v>
      </c>
    </row>
    <row r="17" spans="1:11" x14ac:dyDescent="0.3">
      <c r="A17" s="315" t="s">
        <v>6</v>
      </c>
      <c r="B17" s="316"/>
      <c r="C17" s="316"/>
      <c r="D17" s="316"/>
      <c r="E17" s="316"/>
      <c r="F17" s="35">
        <f t="shared" ref="F17:I17" si="4">F11-F14</f>
        <v>-6248.6500000000233</v>
      </c>
      <c r="G17" s="35">
        <f t="shared" si="4"/>
        <v>0</v>
      </c>
      <c r="H17" s="35">
        <f t="shared" si="4"/>
        <v>0</v>
      </c>
      <c r="I17" s="35">
        <f t="shared" si="4"/>
        <v>-7536.3099999999395</v>
      </c>
      <c r="J17" s="224">
        <f t="shared" si="2"/>
        <v>120.60701111439928</v>
      </c>
      <c r="K17" s="285">
        <v>0</v>
      </c>
    </row>
    <row r="18" spans="1:11" ht="17.399999999999999" x14ac:dyDescent="0.3">
      <c r="A18" s="5"/>
      <c r="B18" s="9"/>
      <c r="C18" s="9"/>
      <c r="D18" s="9"/>
      <c r="E18" s="9"/>
      <c r="F18" s="19"/>
      <c r="G18" s="3"/>
      <c r="H18" s="3"/>
      <c r="I18" s="3"/>
    </row>
    <row r="19" spans="1:11" ht="18" customHeight="1" x14ac:dyDescent="0.3">
      <c r="A19" s="304" t="s">
        <v>29</v>
      </c>
      <c r="B19" s="305"/>
      <c r="C19" s="305"/>
      <c r="D19" s="305"/>
      <c r="E19" s="305"/>
      <c r="F19" s="305"/>
      <c r="G19" s="305"/>
      <c r="H19" s="305"/>
      <c r="I19" s="305"/>
    </row>
    <row r="20" spans="1:11" ht="17.399999999999999" x14ac:dyDescent="0.3">
      <c r="A20" s="21"/>
      <c r="B20" s="19"/>
      <c r="C20" s="19"/>
      <c r="D20" s="19"/>
      <c r="E20" s="19"/>
      <c r="F20" s="19"/>
      <c r="G20" s="20"/>
      <c r="H20" s="20"/>
      <c r="I20" s="20"/>
    </row>
    <row r="21" spans="1:11" ht="26.4" x14ac:dyDescent="0.3">
      <c r="A21" s="22"/>
      <c r="B21" s="23"/>
      <c r="C21" s="23"/>
      <c r="D21" s="24"/>
      <c r="E21" s="25"/>
      <c r="F21" s="144" t="s">
        <v>264</v>
      </c>
      <c r="G21" s="4" t="s">
        <v>265</v>
      </c>
      <c r="H21" s="4" t="s">
        <v>226</v>
      </c>
      <c r="I21" s="144" t="s">
        <v>266</v>
      </c>
      <c r="J21" s="145" t="s">
        <v>214</v>
      </c>
      <c r="K21" s="145" t="s">
        <v>214</v>
      </c>
    </row>
    <row r="22" spans="1:11" ht="15.75" customHeight="1" x14ac:dyDescent="0.3">
      <c r="A22" s="313" t="s">
        <v>8</v>
      </c>
      <c r="B22" s="314"/>
      <c r="C22" s="314"/>
      <c r="D22" s="314"/>
      <c r="E22" s="314"/>
      <c r="F22" s="152"/>
      <c r="G22" s="26"/>
      <c r="H22" s="26"/>
      <c r="I22" s="26"/>
      <c r="J22" s="141"/>
      <c r="K22" s="141"/>
    </row>
    <row r="23" spans="1:11" x14ac:dyDescent="0.3">
      <c r="A23" s="313" t="s">
        <v>9</v>
      </c>
      <c r="B23" s="307"/>
      <c r="C23" s="307"/>
      <c r="D23" s="307"/>
      <c r="E23" s="307"/>
      <c r="F23" s="151"/>
      <c r="G23" s="26"/>
      <c r="H23" s="26"/>
      <c r="I23" s="26"/>
      <c r="J23" s="141"/>
      <c r="K23" s="141"/>
    </row>
    <row r="24" spans="1:11" x14ac:dyDescent="0.3">
      <c r="A24" s="315" t="s">
        <v>10</v>
      </c>
      <c r="B24" s="316"/>
      <c r="C24" s="316"/>
      <c r="D24" s="316"/>
      <c r="E24" s="316"/>
      <c r="F24" s="158"/>
      <c r="G24" s="35">
        <v>0</v>
      </c>
      <c r="H24" s="35">
        <v>0</v>
      </c>
      <c r="I24" s="35">
        <v>0</v>
      </c>
      <c r="J24" s="159"/>
      <c r="K24" s="160"/>
    </row>
    <row r="25" spans="1:11" ht="17.399999999999999" x14ac:dyDescent="0.3">
      <c r="A25" s="18"/>
      <c r="B25" s="19"/>
      <c r="C25" s="19"/>
      <c r="D25" s="19"/>
      <c r="E25" s="19"/>
      <c r="F25" s="19"/>
      <c r="G25" s="20"/>
      <c r="H25" s="20"/>
      <c r="I25" s="20"/>
    </row>
    <row r="26" spans="1:11" ht="18" customHeight="1" x14ac:dyDescent="0.3">
      <c r="A26" s="304" t="s">
        <v>36</v>
      </c>
      <c r="B26" s="305"/>
      <c r="C26" s="305"/>
      <c r="D26" s="305"/>
      <c r="E26" s="305"/>
      <c r="F26" s="305"/>
      <c r="G26" s="305"/>
      <c r="H26" s="305"/>
      <c r="I26" s="305"/>
    </row>
    <row r="27" spans="1:11" ht="17.399999999999999" x14ac:dyDescent="0.3">
      <c r="A27" s="18"/>
      <c r="B27" s="19"/>
      <c r="C27" s="19"/>
      <c r="D27" s="19"/>
      <c r="E27" s="19"/>
      <c r="F27" s="19"/>
      <c r="G27" s="20"/>
      <c r="H27" s="20"/>
      <c r="I27" s="20"/>
    </row>
    <row r="28" spans="1:11" ht="26.4" x14ac:dyDescent="0.3">
      <c r="A28" s="22"/>
      <c r="B28" s="23"/>
      <c r="C28" s="23"/>
      <c r="D28" s="24"/>
      <c r="E28" s="25"/>
      <c r="F28" s="144" t="s">
        <v>264</v>
      </c>
      <c r="G28" s="4" t="s">
        <v>265</v>
      </c>
      <c r="H28" s="4" t="s">
        <v>226</v>
      </c>
      <c r="I28" s="144" t="s">
        <v>266</v>
      </c>
      <c r="J28" s="145" t="s">
        <v>214</v>
      </c>
      <c r="K28" s="145" t="s">
        <v>214</v>
      </c>
    </row>
    <row r="29" spans="1:11" ht="24.6" customHeight="1" x14ac:dyDescent="0.3">
      <c r="A29" s="308" t="s">
        <v>117</v>
      </c>
      <c r="B29" s="309"/>
      <c r="C29" s="309"/>
      <c r="D29" s="309"/>
      <c r="E29" s="309"/>
      <c r="F29" s="153">
        <v>17299.84</v>
      </c>
      <c r="G29" s="36">
        <v>11051.2</v>
      </c>
      <c r="H29" s="36">
        <v>11051.2</v>
      </c>
      <c r="I29" s="36">
        <v>5941.67</v>
      </c>
      <c r="J29" s="157">
        <f>I29/F29*100</f>
        <v>34.345230938552035</v>
      </c>
      <c r="K29" s="157">
        <f>I29/H29*100</f>
        <v>53.764930505284489</v>
      </c>
    </row>
    <row r="30" spans="1:11" ht="30" customHeight="1" x14ac:dyDescent="0.3">
      <c r="A30" s="310" t="s">
        <v>7</v>
      </c>
      <c r="B30" s="311"/>
      <c r="C30" s="311"/>
      <c r="D30" s="311"/>
      <c r="E30" s="311"/>
      <c r="F30" s="154">
        <v>11051.2</v>
      </c>
      <c r="G30" s="37">
        <v>11051.2</v>
      </c>
      <c r="H30" s="37">
        <v>11051.2</v>
      </c>
      <c r="I30" s="37">
        <v>-1594.64</v>
      </c>
      <c r="J30" s="286">
        <v>0</v>
      </c>
      <c r="K30" s="287">
        <v>0</v>
      </c>
    </row>
    <row r="33" spans="1:11" x14ac:dyDescent="0.3">
      <c r="A33" s="306" t="s">
        <v>11</v>
      </c>
      <c r="B33" s="307"/>
      <c r="C33" s="307"/>
      <c r="D33" s="307"/>
      <c r="E33" s="307"/>
      <c r="F33" s="151"/>
      <c r="G33" s="34">
        <v>0</v>
      </c>
      <c r="H33" s="34">
        <v>0</v>
      </c>
      <c r="I33" s="34">
        <v>0</v>
      </c>
      <c r="J33" s="141"/>
      <c r="K33" s="141"/>
    </row>
    <row r="34" spans="1:11" ht="11.25" customHeight="1" x14ac:dyDescent="0.3">
      <c r="A34" s="13"/>
      <c r="B34" s="14"/>
      <c r="C34" s="14"/>
      <c r="D34" s="14"/>
      <c r="E34" s="14"/>
      <c r="F34" s="14"/>
      <c r="G34" s="15"/>
      <c r="H34" s="15"/>
      <c r="I34" s="15"/>
    </row>
    <row r="35" spans="1:11" ht="8.25" customHeight="1" x14ac:dyDescent="0.3"/>
    <row r="36" spans="1:11" ht="8.25" customHeight="1" x14ac:dyDescent="0.3"/>
    <row r="37" spans="1:11" ht="41.25" customHeight="1" x14ac:dyDescent="0.3">
      <c r="A37" s="302" t="s">
        <v>116</v>
      </c>
      <c r="B37" s="303"/>
      <c r="C37" s="303"/>
      <c r="D37" s="303"/>
      <c r="E37" s="303"/>
      <c r="F37" s="303"/>
      <c r="G37" s="303"/>
      <c r="H37" s="303"/>
      <c r="I37" s="303"/>
    </row>
    <row r="38" spans="1:11" x14ac:dyDescent="0.3">
      <c r="A38" s="288" t="s">
        <v>280</v>
      </c>
    </row>
    <row r="39" spans="1:11" x14ac:dyDescent="0.3">
      <c r="A39" s="288" t="s">
        <v>281</v>
      </c>
    </row>
  </sheetData>
  <mergeCells count="20">
    <mergeCell ref="A1:K1"/>
    <mergeCell ref="A22:E22"/>
    <mergeCell ref="A23:E23"/>
    <mergeCell ref="A24:E24"/>
    <mergeCell ref="A16:E16"/>
    <mergeCell ref="A17:E17"/>
    <mergeCell ref="A15:E15"/>
    <mergeCell ref="A7:I7"/>
    <mergeCell ref="A19:I19"/>
    <mergeCell ref="A3:I3"/>
    <mergeCell ref="A11:E11"/>
    <mergeCell ref="A12:E12"/>
    <mergeCell ref="A13:E13"/>
    <mergeCell ref="A10:E10"/>
    <mergeCell ref="A5:K5"/>
    <mergeCell ref="A37:I37"/>
    <mergeCell ref="A26:I26"/>
    <mergeCell ref="A33:E33"/>
    <mergeCell ref="A29:E29"/>
    <mergeCell ref="A30:E30"/>
  </mergeCells>
  <pageMargins left="0.7" right="0.7" top="0.75" bottom="0.75" header="0.3" footer="0.3"/>
  <pageSetup paperSize="8" orientation="landscape" horizontalDpi="4294967293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WhiteSpace="0" view="pageLayout" topLeftCell="A47" zoomScaleNormal="100" workbookViewId="0">
      <selection activeCell="I95" sqref="I9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39.5546875" customWidth="1"/>
    <col min="5" max="5" width="16.6640625" customWidth="1"/>
    <col min="6" max="6" width="16.21875" customWidth="1"/>
    <col min="7" max="7" width="16.44140625" customWidth="1"/>
    <col min="8" max="8" width="18.6640625" customWidth="1"/>
    <col min="9" max="10" width="8.33203125" customWidth="1"/>
    <col min="11" max="11" width="12.6640625" bestFit="1" customWidth="1"/>
  </cols>
  <sheetData>
    <row r="1" spans="1:11" ht="15.6" x14ac:dyDescent="0.3">
      <c r="A1" s="327" t="s">
        <v>24</v>
      </c>
      <c r="B1" s="327"/>
      <c r="C1" s="327"/>
      <c r="D1" s="327"/>
      <c r="E1" s="327"/>
      <c r="F1" s="327"/>
      <c r="G1" s="328"/>
      <c r="H1" s="328"/>
    </row>
    <row r="2" spans="1:11" ht="18" customHeight="1" x14ac:dyDescent="0.3">
      <c r="A2" s="61"/>
      <c r="B2" s="61"/>
      <c r="C2" s="61"/>
      <c r="D2" s="61"/>
      <c r="E2" s="128"/>
      <c r="F2" s="61"/>
      <c r="G2" s="62"/>
      <c r="H2" s="62"/>
    </row>
    <row r="3" spans="1:11" ht="18" customHeight="1" x14ac:dyDescent="0.3">
      <c r="A3" s="327" t="s">
        <v>241</v>
      </c>
      <c r="B3" s="329"/>
      <c r="C3" s="329"/>
      <c r="D3" s="329"/>
      <c r="E3" s="329"/>
      <c r="F3" s="329"/>
      <c r="G3" s="329"/>
      <c r="H3" s="329"/>
    </row>
    <row r="4" spans="1:11" ht="18" customHeight="1" x14ac:dyDescent="0.3">
      <c r="A4" s="235"/>
      <c r="B4" s="236"/>
      <c r="C4" s="236"/>
      <c r="D4" s="236"/>
      <c r="E4" s="236"/>
      <c r="F4" s="236"/>
      <c r="G4" s="236"/>
      <c r="H4" s="236"/>
    </row>
    <row r="5" spans="1:11" ht="21" customHeight="1" x14ac:dyDescent="0.3">
      <c r="A5" s="312" t="s">
        <v>242</v>
      </c>
      <c r="B5" s="312"/>
      <c r="C5" s="312"/>
      <c r="D5" s="312"/>
      <c r="E5" s="312"/>
      <c r="F5" s="312"/>
      <c r="G5" s="312"/>
      <c r="H5" s="312"/>
      <c r="I5" s="312"/>
      <c r="J5" s="312"/>
      <c r="K5" s="252"/>
    </row>
    <row r="6" spans="1:11" ht="15" x14ac:dyDescent="0.3">
      <c r="A6" s="330" t="s">
        <v>1</v>
      </c>
      <c r="B6" s="331"/>
      <c r="C6" s="331"/>
      <c r="D6" s="331"/>
      <c r="E6" s="331"/>
      <c r="F6" s="331"/>
      <c r="G6" s="331"/>
      <c r="H6" s="331"/>
    </row>
    <row r="7" spans="1:11" ht="17.399999999999999" customHeight="1" x14ac:dyDescent="0.3">
      <c r="A7" s="61"/>
      <c r="B7" s="61"/>
      <c r="C7" s="61"/>
      <c r="D7" s="61"/>
      <c r="E7" s="128"/>
      <c r="F7" s="61"/>
      <c r="G7" s="62"/>
      <c r="H7" s="128" t="s">
        <v>115</v>
      </c>
    </row>
    <row r="8" spans="1:11" ht="22.8" customHeight="1" x14ac:dyDescent="0.3">
      <c r="A8" s="111" t="s">
        <v>13</v>
      </c>
      <c r="B8" s="161" t="s">
        <v>14</v>
      </c>
      <c r="C8" s="161" t="s">
        <v>15</v>
      </c>
      <c r="D8" s="161" t="s">
        <v>12</v>
      </c>
      <c r="E8" s="161" t="s">
        <v>267</v>
      </c>
      <c r="F8" s="17" t="s">
        <v>268</v>
      </c>
      <c r="G8" s="17" t="s">
        <v>226</v>
      </c>
      <c r="H8" s="162" t="s">
        <v>269</v>
      </c>
      <c r="I8" s="169" t="s">
        <v>214</v>
      </c>
      <c r="J8" s="169" t="s">
        <v>214</v>
      </c>
    </row>
    <row r="9" spans="1:11" ht="15" customHeight="1" x14ac:dyDescent="0.3">
      <c r="A9" s="332">
        <v>1</v>
      </c>
      <c r="B9" s="333"/>
      <c r="C9" s="333"/>
      <c r="D9" s="334"/>
      <c r="E9" s="165">
        <v>2</v>
      </c>
      <c r="F9" s="165">
        <v>3</v>
      </c>
      <c r="G9" s="165">
        <v>4</v>
      </c>
      <c r="H9" s="166">
        <v>5</v>
      </c>
      <c r="I9" s="167" t="s">
        <v>220</v>
      </c>
      <c r="J9" s="168" t="s">
        <v>278</v>
      </c>
    </row>
    <row r="10" spans="1:11" ht="24.6" customHeight="1" x14ac:dyDescent="0.3">
      <c r="A10" s="82">
        <v>6</v>
      </c>
      <c r="B10" s="82"/>
      <c r="C10" s="82"/>
      <c r="D10" s="83" t="s">
        <v>1</v>
      </c>
      <c r="E10" s="187">
        <f>E11+E16+E19+E22+E29</f>
        <v>854075.60999999987</v>
      </c>
      <c r="F10" s="183">
        <f>F11+F16+F19+F22+F29</f>
        <v>1000753.43</v>
      </c>
      <c r="G10" s="183">
        <f>G11+G16+G19+G22+G29</f>
        <v>1007428.8</v>
      </c>
      <c r="H10" s="191">
        <f>H11+H16+H19+H22+H29</f>
        <v>994051.4800000001</v>
      </c>
      <c r="I10" s="279">
        <f>H10/E10*100</f>
        <v>116.38916605989958</v>
      </c>
      <c r="J10" s="279">
        <f>H10/G10*100</f>
        <v>98.672132462363592</v>
      </c>
    </row>
    <row r="11" spans="1:11" s="33" customFormat="1" ht="31.2" customHeight="1" x14ac:dyDescent="0.3">
      <c r="A11" s="84"/>
      <c r="B11" s="84">
        <v>63</v>
      </c>
      <c r="C11" s="84"/>
      <c r="D11" s="84" t="s">
        <v>33</v>
      </c>
      <c r="E11" s="188">
        <f t="shared" ref="E11:H11" si="0">E12</f>
        <v>732912.09</v>
      </c>
      <c r="F11" s="184">
        <f t="shared" si="0"/>
        <v>917100</v>
      </c>
      <c r="G11" s="184">
        <f t="shared" si="0"/>
        <v>922707</v>
      </c>
      <c r="H11" s="192">
        <f t="shared" si="0"/>
        <v>915452.33</v>
      </c>
      <c r="I11" s="280">
        <f t="shared" ref="I11:I41" si="1">H11/E11*100</f>
        <v>124.90615757204932</v>
      </c>
      <c r="J11" s="280">
        <f>H11/G11*100</f>
        <v>99.213762331921188</v>
      </c>
    </row>
    <row r="12" spans="1:11" s="33" customFormat="1" ht="33" customHeight="1" x14ac:dyDescent="0.3">
      <c r="A12" s="84"/>
      <c r="B12" s="84">
        <v>636</v>
      </c>
      <c r="C12" s="84"/>
      <c r="D12" s="84" t="s">
        <v>48</v>
      </c>
      <c r="E12" s="188">
        <f>E13+E15+E14</f>
        <v>732912.09</v>
      </c>
      <c r="F12" s="184">
        <f>F13+F15+F14</f>
        <v>917100</v>
      </c>
      <c r="G12" s="184">
        <f>G13+G15+G14</f>
        <v>922707</v>
      </c>
      <c r="H12" s="192">
        <f>H13+H15+H14</f>
        <v>915452.33</v>
      </c>
      <c r="I12" s="280">
        <f t="shared" si="1"/>
        <v>124.90615757204932</v>
      </c>
      <c r="J12" s="280">
        <f t="shared" ref="J12:J15" si="2">H12/G12*100</f>
        <v>99.213762331921188</v>
      </c>
    </row>
    <row r="13" spans="1:11" ht="45.75" customHeight="1" x14ac:dyDescent="0.3">
      <c r="A13" s="84"/>
      <c r="B13" s="85">
        <v>63612</v>
      </c>
      <c r="C13" s="84"/>
      <c r="D13" s="85" t="s">
        <v>49</v>
      </c>
      <c r="E13" s="190">
        <v>727858.75</v>
      </c>
      <c r="F13" s="86">
        <v>912365</v>
      </c>
      <c r="G13" s="86">
        <v>918470</v>
      </c>
      <c r="H13" s="163">
        <v>899838.26</v>
      </c>
      <c r="I13" s="155">
        <f t="shared" si="1"/>
        <v>123.62814350998734</v>
      </c>
      <c r="J13" s="155">
        <f t="shared" si="2"/>
        <v>97.971437281566082</v>
      </c>
    </row>
    <row r="14" spans="1:11" ht="45.75" customHeight="1" x14ac:dyDescent="0.3">
      <c r="A14" s="84"/>
      <c r="B14" s="85">
        <v>63613</v>
      </c>
      <c r="C14" s="84"/>
      <c r="D14" s="85" t="s">
        <v>49</v>
      </c>
      <c r="E14" s="190">
        <v>3972.86</v>
      </c>
      <c r="F14" s="86">
        <v>4082</v>
      </c>
      <c r="G14" s="86">
        <v>3480</v>
      </c>
      <c r="H14" s="163">
        <v>3479.72</v>
      </c>
      <c r="I14" s="155">
        <f t="shared" si="1"/>
        <v>87.587279692715057</v>
      </c>
      <c r="J14" s="155">
        <f t="shared" si="2"/>
        <v>99.991954022988509</v>
      </c>
    </row>
    <row r="15" spans="1:11" ht="46.5" customHeight="1" x14ac:dyDescent="0.3">
      <c r="A15" s="84"/>
      <c r="B15" s="85">
        <v>63621</v>
      </c>
      <c r="C15" s="84"/>
      <c r="D15" s="85" t="s">
        <v>50</v>
      </c>
      <c r="E15" s="190">
        <v>1080.48</v>
      </c>
      <c r="F15" s="86">
        <v>653</v>
      </c>
      <c r="G15" s="86">
        <v>757</v>
      </c>
      <c r="H15" s="163">
        <v>12134.35</v>
      </c>
      <c r="I15" s="155">
        <f t="shared" si="1"/>
        <v>1123.0517917962388</v>
      </c>
      <c r="J15" s="155">
        <f t="shared" si="2"/>
        <v>1602.9524438573314</v>
      </c>
    </row>
    <row r="16" spans="1:11" s="33" customFormat="1" ht="19.5" customHeight="1" x14ac:dyDescent="0.3">
      <c r="A16" s="84"/>
      <c r="B16" s="84">
        <v>64</v>
      </c>
      <c r="C16" s="84"/>
      <c r="D16" s="84" t="s">
        <v>42</v>
      </c>
      <c r="E16" s="188">
        <f t="shared" ref="E16:H17" si="3">E17</f>
        <v>0.25</v>
      </c>
      <c r="F16" s="184">
        <f t="shared" si="3"/>
        <v>0</v>
      </c>
      <c r="G16" s="184">
        <f t="shared" si="3"/>
        <v>0</v>
      </c>
      <c r="H16" s="192">
        <f t="shared" si="3"/>
        <v>0.01</v>
      </c>
      <c r="I16" s="280">
        <f t="shared" si="1"/>
        <v>4</v>
      </c>
      <c r="J16" s="281">
        <v>0</v>
      </c>
    </row>
    <row r="17" spans="1:10" s="33" customFormat="1" ht="21.6" customHeight="1" x14ac:dyDescent="0.3">
      <c r="A17" s="84"/>
      <c r="B17" s="84">
        <v>641</v>
      </c>
      <c r="C17" s="84"/>
      <c r="D17" s="84" t="s">
        <v>43</v>
      </c>
      <c r="E17" s="188">
        <f t="shared" si="3"/>
        <v>0.25</v>
      </c>
      <c r="F17" s="184">
        <f t="shared" si="3"/>
        <v>0</v>
      </c>
      <c r="G17" s="184">
        <f t="shared" si="3"/>
        <v>0</v>
      </c>
      <c r="H17" s="192">
        <f t="shared" si="3"/>
        <v>0.01</v>
      </c>
      <c r="I17" s="280">
        <f t="shared" si="1"/>
        <v>4</v>
      </c>
      <c r="J17" s="281">
        <v>0</v>
      </c>
    </row>
    <row r="18" spans="1:10" ht="32.25" customHeight="1" x14ac:dyDescent="0.3">
      <c r="A18" s="84"/>
      <c r="B18" s="85">
        <v>64132</v>
      </c>
      <c r="C18" s="84"/>
      <c r="D18" s="85" t="s">
        <v>44</v>
      </c>
      <c r="E18" s="193">
        <v>0.25</v>
      </c>
      <c r="F18" s="194">
        <v>0</v>
      </c>
      <c r="G18" s="194">
        <v>0</v>
      </c>
      <c r="H18" s="195">
        <v>0.01</v>
      </c>
      <c r="I18" s="155">
        <f t="shared" si="1"/>
        <v>4</v>
      </c>
      <c r="J18" s="204">
        <v>0</v>
      </c>
    </row>
    <row r="19" spans="1:10" s="33" customFormat="1" ht="49.5" customHeight="1" x14ac:dyDescent="0.3">
      <c r="A19" s="84"/>
      <c r="B19" s="84">
        <v>65</v>
      </c>
      <c r="C19" s="84"/>
      <c r="D19" s="84" t="s">
        <v>45</v>
      </c>
      <c r="E19" s="188">
        <f t="shared" ref="E19:H20" si="4">E20</f>
        <v>57637.61</v>
      </c>
      <c r="F19" s="184">
        <f t="shared" si="4"/>
        <v>16669.3</v>
      </c>
      <c r="G19" s="184">
        <f t="shared" si="4"/>
        <v>16669.3</v>
      </c>
      <c r="H19" s="192">
        <f t="shared" si="4"/>
        <v>11651.81</v>
      </c>
      <c r="I19" s="280">
        <f t="shared" si="1"/>
        <v>20.215636977313945</v>
      </c>
      <c r="J19" s="280">
        <f t="shared" ref="J19:J25" si="5">H19/G19*100</f>
        <v>69.899815829098998</v>
      </c>
    </row>
    <row r="20" spans="1:10" s="33" customFormat="1" ht="19.8" customHeight="1" x14ac:dyDescent="0.3">
      <c r="A20" s="84"/>
      <c r="B20" s="84">
        <v>652</v>
      </c>
      <c r="C20" s="84"/>
      <c r="D20" s="84" t="s">
        <v>46</v>
      </c>
      <c r="E20" s="188">
        <f t="shared" si="4"/>
        <v>57637.61</v>
      </c>
      <c r="F20" s="184">
        <f t="shared" si="4"/>
        <v>16669.3</v>
      </c>
      <c r="G20" s="184">
        <f t="shared" si="4"/>
        <v>16669.3</v>
      </c>
      <c r="H20" s="192">
        <f t="shared" si="4"/>
        <v>11651.81</v>
      </c>
      <c r="I20" s="280">
        <f t="shared" si="1"/>
        <v>20.215636977313945</v>
      </c>
      <c r="J20" s="280">
        <f t="shared" si="5"/>
        <v>69.899815829098998</v>
      </c>
    </row>
    <row r="21" spans="1:10" ht="17.399999999999999" customHeight="1" x14ac:dyDescent="0.3">
      <c r="A21" s="84"/>
      <c r="B21" s="85">
        <v>65269</v>
      </c>
      <c r="C21" s="84"/>
      <c r="D21" s="85" t="s">
        <v>47</v>
      </c>
      <c r="E21" s="190">
        <v>57637.61</v>
      </c>
      <c r="F21" s="86">
        <v>16669.3</v>
      </c>
      <c r="G21" s="86">
        <v>16669.3</v>
      </c>
      <c r="H21" s="163">
        <v>11651.81</v>
      </c>
      <c r="I21" s="155">
        <f t="shared" si="1"/>
        <v>20.215636977313945</v>
      </c>
      <c r="J21" s="155">
        <f t="shared" si="5"/>
        <v>69.899815829098998</v>
      </c>
    </row>
    <row r="22" spans="1:10" s="33" customFormat="1" ht="47.25" customHeight="1" x14ac:dyDescent="0.3">
      <c r="A22" s="87"/>
      <c r="B22" s="87">
        <v>66</v>
      </c>
      <c r="C22" s="88"/>
      <c r="D22" s="84" t="s">
        <v>39</v>
      </c>
      <c r="E22" s="189">
        <f t="shared" ref="E22:H22" si="6">E23+E26</f>
        <v>4165.46</v>
      </c>
      <c r="F22" s="185">
        <f t="shared" si="6"/>
        <v>4861</v>
      </c>
      <c r="G22" s="185">
        <f t="shared" si="6"/>
        <v>4861</v>
      </c>
      <c r="H22" s="196">
        <f t="shared" si="6"/>
        <v>5771.78</v>
      </c>
      <c r="I22" s="280">
        <f t="shared" si="1"/>
        <v>138.56284780072309</v>
      </c>
      <c r="J22" s="280">
        <f t="shared" si="5"/>
        <v>118.73647397654803</v>
      </c>
    </row>
    <row r="23" spans="1:10" s="33" customFormat="1" ht="34.799999999999997" customHeight="1" x14ac:dyDescent="0.3">
      <c r="A23" s="87"/>
      <c r="B23" s="87">
        <v>661</v>
      </c>
      <c r="C23" s="88"/>
      <c r="D23" s="84" t="s">
        <v>40</v>
      </c>
      <c r="E23" s="189">
        <f t="shared" ref="E23:H23" si="7">E24+E25</f>
        <v>2143.69</v>
      </c>
      <c r="F23" s="185">
        <f t="shared" si="7"/>
        <v>2030</v>
      </c>
      <c r="G23" s="185">
        <f t="shared" si="7"/>
        <v>2030</v>
      </c>
      <c r="H23" s="196">
        <f t="shared" si="7"/>
        <v>2019.67</v>
      </c>
      <c r="I23" s="280">
        <f t="shared" si="1"/>
        <v>94.214648573254536</v>
      </c>
      <c r="J23" s="280">
        <f t="shared" si="5"/>
        <v>99.491133004926112</v>
      </c>
    </row>
    <row r="24" spans="1:10" s="31" customFormat="1" ht="18.75" customHeight="1" x14ac:dyDescent="0.3">
      <c r="A24" s="89"/>
      <c r="B24" s="89">
        <v>66142</v>
      </c>
      <c r="C24" s="90"/>
      <c r="D24" s="85" t="s">
        <v>103</v>
      </c>
      <c r="E24" s="193">
        <v>246.86</v>
      </c>
      <c r="F24" s="197">
        <v>270</v>
      </c>
      <c r="G24" s="197">
        <v>170</v>
      </c>
      <c r="H24" s="198">
        <v>171.99</v>
      </c>
      <c r="I24" s="155">
        <f t="shared" si="1"/>
        <v>69.671068621890953</v>
      </c>
      <c r="J24" s="155">
        <f t="shared" si="5"/>
        <v>101.17058823529412</v>
      </c>
    </row>
    <row r="25" spans="1:10" ht="20.25" customHeight="1" x14ac:dyDescent="0.3">
      <c r="A25" s="89"/>
      <c r="B25" s="89">
        <v>66151</v>
      </c>
      <c r="C25" s="88"/>
      <c r="D25" s="89" t="s">
        <v>41</v>
      </c>
      <c r="E25" s="199">
        <v>1896.83</v>
      </c>
      <c r="F25" s="86">
        <v>1760</v>
      </c>
      <c r="G25" s="86">
        <v>1860</v>
      </c>
      <c r="H25" s="163">
        <v>1847.68</v>
      </c>
      <c r="I25" s="155">
        <f t="shared" si="1"/>
        <v>97.408834740066325</v>
      </c>
      <c r="J25" s="155">
        <f t="shared" si="5"/>
        <v>99.337634408602156</v>
      </c>
    </row>
    <row r="26" spans="1:10" s="33" customFormat="1" ht="30.75" customHeight="1" x14ac:dyDescent="0.3">
      <c r="A26" s="87"/>
      <c r="B26" s="87">
        <v>663</v>
      </c>
      <c r="C26" s="88"/>
      <c r="D26" s="91" t="s">
        <v>51</v>
      </c>
      <c r="E26" s="189">
        <f>E27+E28</f>
        <v>2021.77</v>
      </c>
      <c r="F26" s="189">
        <f t="shared" ref="F26:H26" si="8">F27+F28</f>
        <v>2831</v>
      </c>
      <c r="G26" s="189">
        <f t="shared" si="8"/>
        <v>2831</v>
      </c>
      <c r="H26" s="189">
        <f t="shared" si="8"/>
        <v>3752.1099999999997</v>
      </c>
      <c r="I26" s="280">
        <f t="shared" si="1"/>
        <v>185.58540288954725</v>
      </c>
      <c r="J26" s="280">
        <f t="shared" ref="J26:J31" si="9">H26/G26*100</f>
        <v>132.53655951960437</v>
      </c>
    </row>
    <row r="27" spans="1:10" ht="17.25" customHeight="1" x14ac:dyDescent="0.3">
      <c r="A27" s="92"/>
      <c r="B27" s="93">
        <v>66314</v>
      </c>
      <c r="C27" s="94"/>
      <c r="D27" s="95" t="s">
        <v>52</v>
      </c>
      <c r="E27" s="190">
        <v>1508.82</v>
      </c>
      <c r="F27" s="86">
        <v>2831</v>
      </c>
      <c r="G27" s="86">
        <v>2831</v>
      </c>
      <c r="H27" s="163">
        <v>2872.1</v>
      </c>
      <c r="I27" s="155">
        <f t="shared" si="1"/>
        <v>190.35405151045188</v>
      </c>
      <c r="J27" s="155">
        <f t="shared" si="9"/>
        <v>101.45178382197105</v>
      </c>
    </row>
    <row r="28" spans="1:10" ht="17.25" customHeight="1" x14ac:dyDescent="0.3">
      <c r="A28" s="92"/>
      <c r="B28" s="93">
        <v>66324</v>
      </c>
      <c r="C28" s="94"/>
      <c r="D28" s="95" t="s">
        <v>222</v>
      </c>
      <c r="E28" s="193">
        <v>512.95000000000005</v>
      </c>
      <c r="F28" s="200">
        <v>0</v>
      </c>
      <c r="G28" s="200">
        <v>0</v>
      </c>
      <c r="H28" s="201">
        <v>880.01</v>
      </c>
      <c r="I28" s="155">
        <f t="shared" si="1"/>
        <v>171.55863144556</v>
      </c>
      <c r="J28" s="155">
        <v>0</v>
      </c>
    </row>
    <row r="29" spans="1:10" s="33" customFormat="1" ht="31.2" x14ac:dyDescent="0.3">
      <c r="A29" s="84"/>
      <c r="B29" s="84">
        <v>67</v>
      </c>
      <c r="C29" s="84"/>
      <c r="D29" s="84" t="s">
        <v>34</v>
      </c>
      <c r="E29" s="188">
        <f t="shared" ref="E29:H30" si="10">E30</f>
        <v>59360.2</v>
      </c>
      <c r="F29" s="184">
        <f t="shared" si="10"/>
        <v>62123.13</v>
      </c>
      <c r="G29" s="184">
        <f t="shared" si="10"/>
        <v>63191.5</v>
      </c>
      <c r="H29" s="192">
        <f t="shared" si="10"/>
        <v>61175.55</v>
      </c>
      <c r="I29" s="280">
        <f t="shared" si="1"/>
        <v>103.05819387400987</v>
      </c>
      <c r="J29" s="280">
        <f t="shared" si="9"/>
        <v>96.809776631350744</v>
      </c>
    </row>
    <row r="30" spans="1:10" s="33" customFormat="1" ht="49.5" customHeight="1" x14ac:dyDescent="0.3">
      <c r="A30" s="84"/>
      <c r="B30" s="84">
        <v>671</v>
      </c>
      <c r="C30" s="84"/>
      <c r="D30" s="84" t="s">
        <v>37</v>
      </c>
      <c r="E30" s="188">
        <f t="shared" si="10"/>
        <v>59360.2</v>
      </c>
      <c r="F30" s="184">
        <f t="shared" si="10"/>
        <v>62123.13</v>
      </c>
      <c r="G30" s="184">
        <f t="shared" si="10"/>
        <v>63191.5</v>
      </c>
      <c r="H30" s="192">
        <f t="shared" si="10"/>
        <v>61175.55</v>
      </c>
      <c r="I30" s="280">
        <f t="shared" si="1"/>
        <v>103.05819387400987</v>
      </c>
      <c r="J30" s="280">
        <f t="shared" si="9"/>
        <v>96.809776631350744</v>
      </c>
    </row>
    <row r="31" spans="1:10" ht="33.75" customHeight="1" x14ac:dyDescent="0.3">
      <c r="A31" s="84"/>
      <c r="B31" s="85">
        <v>67111</v>
      </c>
      <c r="C31" s="85"/>
      <c r="D31" s="85" t="s">
        <v>38</v>
      </c>
      <c r="E31" s="190">
        <v>59360.2</v>
      </c>
      <c r="F31" s="86">
        <v>62123.13</v>
      </c>
      <c r="G31" s="86">
        <v>63191.5</v>
      </c>
      <c r="H31" s="163">
        <v>61175.55</v>
      </c>
      <c r="I31" s="155">
        <f t="shared" si="1"/>
        <v>103.05819387400987</v>
      </c>
      <c r="J31" s="155">
        <f t="shared" si="9"/>
        <v>96.809776631350744</v>
      </c>
    </row>
    <row r="32" spans="1:10" ht="31.5" customHeight="1" x14ac:dyDescent="0.3">
      <c r="A32" s="82">
        <v>7</v>
      </c>
      <c r="B32" s="82"/>
      <c r="C32" s="82"/>
      <c r="D32" s="96" t="s">
        <v>202</v>
      </c>
      <c r="E32" s="187">
        <f t="shared" ref="E32:H32" si="11">E33</f>
        <v>358.2</v>
      </c>
      <c r="F32" s="183">
        <f t="shared" si="11"/>
        <v>400</v>
      </c>
      <c r="G32" s="183">
        <f t="shared" si="11"/>
        <v>400</v>
      </c>
      <c r="H32" s="191">
        <f t="shared" si="11"/>
        <v>244.41</v>
      </c>
      <c r="I32" s="279">
        <f t="shared" si="1"/>
        <v>68.232830820770516</v>
      </c>
      <c r="J32" s="279">
        <f>H32/G32*100</f>
        <v>61.102500000000006</v>
      </c>
    </row>
    <row r="33" spans="1:11" s="33" customFormat="1" ht="36.75" customHeight="1" x14ac:dyDescent="0.3">
      <c r="A33" s="84"/>
      <c r="B33" s="84">
        <v>72</v>
      </c>
      <c r="C33" s="84"/>
      <c r="D33" s="95" t="s">
        <v>203</v>
      </c>
      <c r="E33" s="188">
        <f t="shared" ref="E33:H34" si="12">E34</f>
        <v>358.2</v>
      </c>
      <c r="F33" s="184">
        <f t="shared" si="12"/>
        <v>400</v>
      </c>
      <c r="G33" s="184">
        <f t="shared" si="12"/>
        <v>400</v>
      </c>
      <c r="H33" s="192">
        <f t="shared" si="12"/>
        <v>244.41</v>
      </c>
      <c r="I33" s="280">
        <f t="shared" si="1"/>
        <v>68.232830820770516</v>
      </c>
      <c r="J33" s="280">
        <f>H33/G33*100</f>
        <v>61.102500000000006</v>
      </c>
    </row>
    <row r="34" spans="1:11" s="33" customFormat="1" ht="24.75" customHeight="1" x14ac:dyDescent="0.3">
      <c r="A34" s="84"/>
      <c r="B34" s="84">
        <v>721</v>
      </c>
      <c r="C34" s="84"/>
      <c r="D34" s="95" t="s">
        <v>204</v>
      </c>
      <c r="E34" s="188">
        <f t="shared" si="12"/>
        <v>358.2</v>
      </c>
      <c r="F34" s="184">
        <f t="shared" si="12"/>
        <v>400</v>
      </c>
      <c r="G34" s="184">
        <f t="shared" si="12"/>
        <v>400</v>
      </c>
      <c r="H34" s="192">
        <f t="shared" si="12"/>
        <v>244.41</v>
      </c>
      <c r="I34" s="280">
        <f t="shared" si="1"/>
        <v>68.232830820770516</v>
      </c>
      <c r="J34" s="280">
        <f t="shared" ref="J34:J35" si="13">H34/G34*100</f>
        <v>61.102500000000006</v>
      </c>
    </row>
    <row r="35" spans="1:11" ht="33" customHeight="1" x14ac:dyDescent="0.3">
      <c r="A35" s="84"/>
      <c r="B35" s="85">
        <v>72111</v>
      </c>
      <c r="C35" s="84"/>
      <c r="D35" s="85" t="s">
        <v>205</v>
      </c>
      <c r="E35" s="190">
        <v>358.2</v>
      </c>
      <c r="F35" s="86">
        <v>400</v>
      </c>
      <c r="G35" s="86">
        <v>400</v>
      </c>
      <c r="H35" s="163">
        <v>244.41</v>
      </c>
      <c r="I35" s="155">
        <f t="shared" si="1"/>
        <v>68.232830820770516</v>
      </c>
      <c r="J35" s="155">
        <f t="shared" si="13"/>
        <v>61.102500000000006</v>
      </c>
    </row>
    <row r="36" spans="1:11" ht="19.2" customHeight="1" x14ac:dyDescent="0.3">
      <c r="A36" s="82">
        <v>9</v>
      </c>
      <c r="B36" s="82"/>
      <c r="C36" s="82"/>
      <c r="D36" s="83" t="s">
        <v>237</v>
      </c>
      <c r="E36" s="187">
        <f t="shared" ref="E36:H37" si="14">E37</f>
        <v>17299.84</v>
      </c>
      <c r="F36" s="183">
        <f t="shared" si="14"/>
        <v>11051.2</v>
      </c>
      <c r="G36" s="183">
        <f t="shared" si="14"/>
        <v>11051.2</v>
      </c>
      <c r="H36" s="191">
        <f t="shared" si="14"/>
        <v>5941.67</v>
      </c>
      <c r="I36" s="279">
        <f t="shared" si="1"/>
        <v>34.345230938552035</v>
      </c>
      <c r="J36" s="279">
        <f>H36/G36*100</f>
        <v>53.764930505284489</v>
      </c>
    </row>
    <row r="37" spans="1:11" s="33" customFormat="1" ht="27.75" customHeight="1" x14ac:dyDescent="0.3">
      <c r="A37" s="87"/>
      <c r="B37" s="84">
        <v>92</v>
      </c>
      <c r="C37" s="84"/>
      <c r="D37" s="84" t="s">
        <v>105</v>
      </c>
      <c r="E37" s="188">
        <f t="shared" si="14"/>
        <v>17299.84</v>
      </c>
      <c r="F37" s="184">
        <f t="shared" si="14"/>
        <v>11051.2</v>
      </c>
      <c r="G37" s="184">
        <f t="shared" si="14"/>
        <v>11051.2</v>
      </c>
      <c r="H37" s="192">
        <f t="shared" si="14"/>
        <v>5941.67</v>
      </c>
      <c r="I37" s="280">
        <f t="shared" si="1"/>
        <v>34.345230938552035</v>
      </c>
      <c r="J37" s="280">
        <f>H37/G37*100</f>
        <v>53.764930505284489</v>
      </c>
    </row>
    <row r="38" spans="1:11" s="33" customFormat="1" ht="27" customHeight="1" x14ac:dyDescent="0.3">
      <c r="A38" s="87"/>
      <c r="B38" s="87">
        <v>922</v>
      </c>
      <c r="C38" s="88"/>
      <c r="D38" s="91" t="s">
        <v>106</v>
      </c>
      <c r="E38" s="189">
        <f t="shared" ref="E38:H38" si="15">E39+E40</f>
        <v>17299.84</v>
      </c>
      <c r="F38" s="185">
        <f t="shared" si="15"/>
        <v>11051.2</v>
      </c>
      <c r="G38" s="185">
        <f t="shared" si="15"/>
        <v>11051.2</v>
      </c>
      <c r="H38" s="196">
        <f t="shared" si="15"/>
        <v>5941.67</v>
      </c>
      <c r="I38" s="280">
        <f t="shared" si="1"/>
        <v>34.345230938552035</v>
      </c>
      <c r="J38" s="280">
        <f t="shared" ref="J38:J39" si="16">H38/G38*100</f>
        <v>53.764930505284489</v>
      </c>
    </row>
    <row r="39" spans="1:11" ht="27" customHeight="1" x14ac:dyDescent="0.3">
      <c r="A39" s="92"/>
      <c r="B39" s="93">
        <v>9221</v>
      </c>
      <c r="C39" s="94"/>
      <c r="D39" s="95" t="s">
        <v>107</v>
      </c>
      <c r="E39" s="193">
        <v>17299.84</v>
      </c>
      <c r="F39" s="194">
        <v>11051.2</v>
      </c>
      <c r="G39" s="194">
        <v>11051.2</v>
      </c>
      <c r="H39" s="195">
        <v>5941.67</v>
      </c>
      <c r="I39" s="155">
        <f t="shared" si="1"/>
        <v>34.345230938552035</v>
      </c>
      <c r="J39" s="155">
        <f t="shared" si="16"/>
        <v>53.764930505284489</v>
      </c>
    </row>
    <row r="40" spans="1:11" ht="27" customHeight="1" x14ac:dyDescent="0.3">
      <c r="A40" s="92"/>
      <c r="B40" s="93">
        <v>9222</v>
      </c>
      <c r="C40" s="94"/>
      <c r="D40" s="95" t="s">
        <v>108</v>
      </c>
      <c r="E40" s="193">
        <v>0</v>
      </c>
      <c r="F40" s="194">
        <v>0</v>
      </c>
      <c r="G40" s="194">
        <v>0</v>
      </c>
      <c r="H40" s="195">
        <v>0</v>
      </c>
      <c r="I40" s="204" t="s">
        <v>217</v>
      </c>
      <c r="J40" s="204" t="s">
        <v>217</v>
      </c>
    </row>
    <row r="41" spans="1:11" ht="26.25" customHeight="1" x14ac:dyDescent="0.3">
      <c r="A41" s="97"/>
      <c r="B41" s="97"/>
      <c r="C41" s="97"/>
      <c r="D41" s="98" t="s">
        <v>89</v>
      </c>
      <c r="E41" s="186">
        <f>E10+E36+E32</f>
        <v>871733.64999999979</v>
      </c>
      <c r="F41" s="186">
        <f>F10+F36+F32</f>
        <v>1012204.63</v>
      </c>
      <c r="G41" s="186">
        <f>G10+G36+G32</f>
        <v>1018880</v>
      </c>
      <c r="H41" s="202">
        <f>H10+H36+H32</f>
        <v>1000237.5600000002</v>
      </c>
      <c r="I41" s="203">
        <f t="shared" si="1"/>
        <v>114.74118958239141</v>
      </c>
      <c r="J41" s="203">
        <f>H41/G41*100</f>
        <v>98.17030072236183</v>
      </c>
    </row>
    <row r="42" spans="1:11" ht="27" customHeight="1" x14ac:dyDescent="0.3">
      <c r="A42" s="99"/>
      <c r="B42" s="99"/>
      <c r="C42" s="99"/>
      <c r="D42" s="99"/>
      <c r="E42" s="99"/>
      <c r="F42" s="99"/>
      <c r="G42" s="99"/>
      <c r="H42" s="99"/>
      <c r="I42" s="57"/>
      <c r="J42" s="57"/>
    </row>
    <row r="43" spans="1:11" ht="15" x14ac:dyDescent="0.3">
      <c r="A43" s="330" t="s">
        <v>16</v>
      </c>
      <c r="B43" s="331"/>
      <c r="C43" s="331"/>
      <c r="D43" s="331"/>
      <c r="E43" s="331"/>
      <c r="F43" s="331"/>
      <c r="G43" s="331"/>
      <c r="H43" s="331"/>
      <c r="I43" s="57"/>
      <c r="J43" s="57"/>
    </row>
    <row r="44" spans="1:11" ht="15.6" customHeight="1" x14ac:dyDescent="0.3">
      <c r="A44" s="61"/>
      <c r="B44" s="61"/>
      <c r="C44" s="61"/>
      <c r="D44" s="61"/>
      <c r="E44" s="128"/>
      <c r="F44" s="61"/>
      <c r="G44" s="62"/>
      <c r="H44" s="62"/>
      <c r="I44" s="57"/>
      <c r="J44" s="57"/>
    </row>
    <row r="45" spans="1:11" ht="30" customHeight="1" x14ac:dyDescent="0.3">
      <c r="A45" s="111" t="s">
        <v>13</v>
      </c>
      <c r="B45" s="161" t="s">
        <v>14</v>
      </c>
      <c r="C45" s="161" t="s">
        <v>15</v>
      </c>
      <c r="D45" s="161" t="s">
        <v>17</v>
      </c>
      <c r="E45" s="161" t="s">
        <v>267</v>
      </c>
      <c r="F45" s="111" t="s">
        <v>268</v>
      </c>
      <c r="G45" s="17" t="s">
        <v>226</v>
      </c>
      <c r="H45" s="162" t="s">
        <v>269</v>
      </c>
      <c r="I45" s="169" t="s">
        <v>214</v>
      </c>
      <c r="J45" s="169" t="s">
        <v>214</v>
      </c>
    </row>
    <row r="46" spans="1:11" x14ac:dyDescent="0.3">
      <c r="A46" s="164">
        <v>1</v>
      </c>
      <c r="B46" s="165">
        <v>2</v>
      </c>
      <c r="C46" s="165">
        <v>3</v>
      </c>
      <c r="D46" s="165">
        <v>4</v>
      </c>
      <c r="E46" s="165">
        <v>5</v>
      </c>
      <c r="F46" s="165">
        <v>6</v>
      </c>
      <c r="G46" s="165">
        <v>7</v>
      </c>
      <c r="H46" s="166">
        <v>8</v>
      </c>
      <c r="I46" s="170" t="s">
        <v>221</v>
      </c>
      <c r="J46" s="170" t="s">
        <v>279</v>
      </c>
    </row>
    <row r="47" spans="1:11" ht="15.6" x14ac:dyDescent="0.3">
      <c r="A47" s="82">
        <v>3</v>
      </c>
      <c r="B47" s="82"/>
      <c r="C47" s="82"/>
      <c r="D47" s="82" t="s">
        <v>18</v>
      </c>
      <c r="E47" s="205">
        <f t="shared" ref="E47:F47" si="17">E48+E55+E89+E93+E96</f>
        <v>850814.64000000013</v>
      </c>
      <c r="F47" s="205">
        <f t="shared" si="17"/>
        <v>1006045.63</v>
      </c>
      <c r="G47" s="205">
        <f>G48+G55+G89+G93+G96</f>
        <v>1016723</v>
      </c>
      <c r="H47" s="205">
        <f>H48+H55+H89+H93+H96</f>
        <v>1000683.51</v>
      </c>
      <c r="I47" s="282">
        <f>H47/E47*100</f>
        <v>117.61474978850856</v>
      </c>
      <c r="J47" s="282">
        <f>H47/G47*100</f>
        <v>98.422432658649399</v>
      </c>
      <c r="K47" s="38"/>
    </row>
    <row r="48" spans="1:11" ht="15.6" x14ac:dyDescent="0.3">
      <c r="A48" s="84"/>
      <c r="B48" s="100">
        <v>31</v>
      </c>
      <c r="C48" s="85"/>
      <c r="D48" s="100" t="s">
        <v>19</v>
      </c>
      <c r="E48" s="206">
        <f>E49+E51+E53</f>
        <v>695631.44000000006</v>
      </c>
      <c r="F48" s="206">
        <f t="shared" ref="F48:G48" si="18">F49+F51+F53</f>
        <v>820462</v>
      </c>
      <c r="G48" s="206">
        <f t="shared" si="18"/>
        <v>826192</v>
      </c>
      <c r="H48" s="207">
        <f>H49+H51+H53</f>
        <v>822775.85</v>
      </c>
      <c r="I48" s="283">
        <f t="shared" ref="I48:I105" si="19">H48/E48*100</f>
        <v>118.27755369998802</v>
      </c>
      <c r="J48" s="283">
        <f>H48/G48*100</f>
        <v>99.586518630052083</v>
      </c>
    </row>
    <row r="49" spans="1:11" s="33" customFormat="1" ht="15.6" x14ac:dyDescent="0.3">
      <c r="A49" s="84"/>
      <c r="B49" s="84">
        <v>311</v>
      </c>
      <c r="C49" s="84"/>
      <c r="D49" s="84" t="s">
        <v>53</v>
      </c>
      <c r="E49" s="188">
        <f t="shared" ref="E49:H49" si="20">E50</f>
        <v>575355.65</v>
      </c>
      <c r="F49" s="188">
        <f t="shared" si="20"/>
        <v>677765</v>
      </c>
      <c r="G49" s="188">
        <f t="shared" si="20"/>
        <v>681378</v>
      </c>
      <c r="H49" s="209">
        <f t="shared" si="20"/>
        <v>679746.37</v>
      </c>
      <c r="I49" s="283">
        <f t="shared" si="19"/>
        <v>118.14368556213881</v>
      </c>
      <c r="J49" s="283">
        <f t="shared" ref="J49:J98" si="21">H49/G49*100</f>
        <v>99.76053967107832</v>
      </c>
    </row>
    <row r="50" spans="1:11" ht="15.6" x14ac:dyDescent="0.3">
      <c r="A50" s="84"/>
      <c r="B50" s="85">
        <v>31111</v>
      </c>
      <c r="C50" s="85"/>
      <c r="D50" s="85" t="s">
        <v>54</v>
      </c>
      <c r="E50" s="190">
        <v>575355.65</v>
      </c>
      <c r="F50" s="210">
        <v>677765</v>
      </c>
      <c r="G50" s="210">
        <v>681378</v>
      </c>
      <c r="H50" s="211">
        <v>679746.37</v>
      </c>
      <c r="I50" s="208">
        <f t="shared" si="19"/>
        <v>118.14368556213881</v>
      </c>
      <c r="J50" s="208">
        <f t="shared" si="21"/>
        <v>99.76053967107832</v>
      </c>
    </row>
    <row r="51" spans="1:11" s="33" customFormat="1" ht="15.6" x14ac:dyDescent="0.3">
      <c r="A51" s="84"/>
      <c r="B51" s="84">
        <v>312</v>
      </c>
      <c r="C51" s="84"/>
      <c r="D51" s="84" t="s">
        <v>55</v>
      </c>
      <c r="E51" s="188">
        <f t="shared" ref="E51:H51" si="22">E52</f>
        <v>26614.93</v>
      </c>
      <c r="F51" s="188">
        <f t="shared" si="22"/>
        <v>31235</v>
      </c>
      <c r="G51" s="188">
        <f t="shared" si="22"/>
        <v>33352</v>
      </c>
      <c r="H51" s="209">
        <f t="shared" si="22"/>
        <v>33351.370000000003</v>
      </c>
      <c r="I51" s="283">
        <f t="shared" si="19"/>
        <v>125.31075603054376</v>
      </c>
      <c r="J51" s="283">
        <f t="shared" si="21"/>
        <v>99.998111057807634</v>
      </c>
    </row>
    <row r="52" spans="1:11" ht="15.6" x14ac:dyDescent="0.3">
      <c r="A52" s="84"/>
      <c r="B52" s="85">
        <v>31219</v>
      </c>
      <c r="C52" s="85"/>
      <c r="D52" s="85" t="s">
        <v>55</v>
      </c>
      <c r="E52" s="190">
        <v>26614.93</v>
      </c>
      <c r="F52" s="210">
        <v>31235</v>
      </c>
      <c r="G52" s="210">
        <v>33352</v>
      </c>
      <c r="H52" s="211">
        <v>33351.370000000003</v>
      </c>
      <c r="I52" s="208">
        <f t="shared" si="19"/>
        <v>125.31075603054376</v>
      </c>
      <c r="J52" s="208">
        <f t="shared" si="21"/>
        <v>99.998111057807634</v>
      </c>
    </row>
    <row r="53" spans="1:11" s="33" customFormat="1" ht="15.6" x14ac:dyDescent="0.3">
      <c r="A53" s="84"/>
      <c r="B53" s="84">
        <v>313</v>
      </c>
      <c r="C53" s="84"/>
      <c r="D53" s="84" t="s">
        <v>56</v>
      </c>
      <c r="E53" s="188">
        <f t="shared" ref="E53:H53" si="23">E54</f>
        <v>93660.86</v>
      </c>
      <c r="F53" s="188">
        <f t="shared" si="23"/>
        <v>111462</v>
      </c>
      <c r="G53" s="188">
        <f t="shared" si="23"/>
        <v>111462</v>
      </c>
      <c r="H53" s="209">
        <f t="shared" si="23"/>
        <v>109678.11</v>
      </c>
      <c r="I53" s="283">
        <f t="shared" si="19"/>
        <v>117.10132706447496</v>
      </c>
      <c r="J53" s="283">
        <f t="shared" si="21"/>
        <v>98.399553210959795</v>
      </c>
    </row>
    <row r="54" spans="1:11" ht="30" x14ac:dyDescent="0.3">
      <c r="A54" s="84"/>
      <c r="B54" s="85">
        <v>31321</v>
      </c>
      <c r="C54" s="85"/>
      <c r="D54" s="85" t="s">
        <v>57</v>
      </c>
      <c r="E54" s="190">
        <v>93660.86</v>
      </c>
      <c r="F54" s="210">
        <v>111462</v>
      </c>
      <c r="G54" s="210">
        <v>111462</v>
      </c>
      <c r="H54" s="211">
        <v>109678.11</v>
      </c>
      <c r="I54" s="208">
        <f t="shared" si="19"/>
        <v>117.10132706447496</v>
      </c>
      <c r="J54" s="208">
        <f t="shared" si="21"/>
        <v>98.399553210959795</v>
      </c>
      <c r="K54" s="38"/>
    </row>
    <row r="55" spans="1:11" ht="15.6" x14ac:dyDescent="0.3">
      <c r="A55" s="89"/>
      <c r="B55" s="88">
        <v>32</v>
      </c>
      <c r="C55" s="88"/>
      <c r="D55" s="88" t="s">
        <v>27</v>
      </c>
      <c r="E55" s="212">
        <f>E56+E61+E71+E83</f>
        <v>141112.51</v>
      </c>
      <c r="F55" s="212">
        <f>F56+F61+F71+F83</f>
        <v>172501.62999999998</v>
      </c>
      <c r="G55" s="212">
        <f>G56+G61+G71+G83</f>
        <v>177517.75</v>
      </c>
      <c r="H55" s="213">
        <f>H56+H61+H71+H83</f>
        <v>165159.87</v>
      </c>
      <c r="I55" s="283">
        <f t="shared" si="19"/>
        <v>117.04126728381488</v>
      </c>
      <c r="J55" s="283">
        <f t="shared" si="21"/>
        <v>93.038510233483692</v>
      </c>
    </row>
    <row r="56" spans="1:11" s="33" customFormat="1" ht="15.6" x14ac:dyDescent="0.3">
      <c r="A56" s="87"/>
      <c r="B56" s="87">
        <v>321</v>
      </c>
      <c r="C56" s="87"/>
      <c r="D56" s="87" t="s">
        <v>58</v>
      </c>
      <c r="E56" s="189">
        <f>SUM(E57:E60)</f>
        <v>29438.63</v>
      </c>
      <c r="F56" s="189">
        <f t="shared" ref="F56:H56" si="24">SUM(F57:F60)</f>
        <v>40561</v>
      </c>
      <c r="G56" s="189">
        <f t="shared" si="24"/>
        <v>41148.720000000001</v>
      </c>
      <c r="H56" s="214">
        <f t="shared" si="24"/>
        <v>40880.49</v>
      </c>
      <c r="I56" s="283">
        <f t="shared" si="19"/>
        <v>138.86682226720467</v>
      </c>
      <c r="J56" s="283">
        <f t="shared" si="21"/>
        <v>99.348144972674717</v>
      </c>
    </row>
    <row r="57" spans="1:11" s="31" customFormat="1" ht="15.6" x14ac:dyDescent="0.3">
      <c r="A57" s="89"/>
      <c r="B57" s="89">
        <v>32119</v>
      </c>
      <c r="C57" s="89"/>
      <c r="D57" s="89" t="s">
        <v>66</v>
      </c>
      <c r="E57" s="199">
        <v>2985.72</v>
      </c>
      <c r="F57" s="210">
        <v>3415</v>
      </c>
      <c r="G57" s="210">
        <v>4245.16</v>
      </c>
      <c r="H57" s="211">
        <v>4262.7</v>
      </c>
      <c r="I57" s="208">
        <f t="shared" si="19"/>
        <v>142.76958321610869</v>
      </c>
      <c r="J57" s="208">
        <f t="shared" si="21"/>
        <v>100.41317641737886</v>
      </c>
      <c r="K57"/>
    </row>
    <row r="58" spans="1:11" s="41" customFormat="1" ht="30.6" x14ac:dyDescent="0.3">
      <c r="A58" s="101"/>
      <c r="B58" s="101">
        <v>32121</v>
      </c>
      <c r="C58" s="101"/>
      <c r="D58" s="102" t="s">
        <v>59</v>
      </c>
      <c r="E58" s="215">
        <v>24775.86</v>
      </c>
      <c r="F58" s="210">
        <v>32845</v>
      </c>
      <c r="G58" s="210">
        <v>32747</v>
      </c>
      <c r="H58" s="211">
        <v>32428.53</v>
      </c>
      <c r="I58" s="208">
        <f t="shared" si="19"/>
        <v>130.88760591963307</v>
      </c>
      <c r="J58" s="208">
        <f t="shared" si="21"/>
        <v>99.02748343359697</v>
      </c>
      <c r="K58" s="42"/>
    </row>
    <row r="59" spans="1:11" s="31" customFormat="1" ht="15.6" x14ac:dyDescent="0.3">
      <c r="A59" s="89"/>
      <c r="B59" s="89">
        <v>32131</v>
      </c>
      <c r="C59" s="89"/>
      <c r="D59" s="89" t="s">
        <v>67</v>
      </c>
      <c r="E59" s="199">
        <v>1430.29</v>
      </c>
      <c r="F59" s="210">
        <v>4049</v>
      </c>
      <c r="G59" s="210">
        <v>4005.92</v>
      </c>
      <c r="H59" s="211">
        <v>4038.62</v>
      </c>
      <c r="I59" s="208">
        <f t="shared" si="19"/>
        <v>282.36371644911173</v>
      </c>
      <c r="J59" s="208">
        <f t="shared" si="21"/>
        <v>100.81629188800574</v>
      </c>
      <c r="K59"/>
    </row>
    <row r="60" spans="1:11" s="31" customFormat="1" ht="15.6" x14ac:dyDescent="0.3">
      <c r="A60" s="89"/>
      <c r="B60" s="89">
        <v>32149</v>
      </c>
      <c r="C60" s="89"/>
      <c r="D60" s="89" t="s">
        <v>68</v>
      </c>
      <c r="E60" s="199">
        <v>246.76</v>
      </c>
      <c r="F60" s="210">
        <v>252</v>
      </c>
      <c r="G60" s="210">
        <v>150.63999999999999</v>
      </c>
      <c r="H60" s="211">
        <v>150.63999999999999</v>
      </c>
      <c r="I60" s="208">
        <f t="shared" si="19"/>
        <v>61.047171340573833</v>
      </c>
      <c r="J60" s="208">
        <f t="shared" si="21"/>
        <v>100</v>
      </c>
      <c r="K60"/>
    </row>
    <row r="61" spans="1:11" s="33" customFormat="1" ht="15.6" x14ac:dyDescent="0.3">
      <c r="A61" s="87"/>
      <c r="B61" s="87">
        <v>322</v>
      </c>
      <c r="C61" s="88"/>
      <c r="D61" s="91" t="s">
        <v>60</v>
      </c>
      <c r="E61" s="189">
        <f>SUM(E62:E70)</f>
        <v>72543.45</v>
      </c>
      <c r="F61" s="189">
        <f t="shared" ref="F61:H61" si="25">SUM(F62:F70)</f>
        <v>96426.79</v>
      </c>
      <c r="G61" s="189">
        <f t="shared" si="25"/>
        <v>98794.880000000005</v>
      </c>
      <c r="H61" s="214">
        <f t="shared" si="25"/>
        <v>92791.860000000015</v>
      </c>
      <c r="I61" s="283">
        <f t="shared" si="19"/>
        <v>127.9121133610271</v>
      </c>
      <c r="J61" s="283">
        <f t="shared" si="21"/>
        <v>93.923753943524218</v>
      </c>
    </row>
    <row r="62" spans="1:11" ht="15.6" x14ac:dyDescent="0.3">
      <c r="A62" s="89"/>
      <c r="B62" s="89">
        <v>32211</v>
      </c>
      <c r="C62" s="90"/>
      <c r="D62" s="103" t="s">
        <v>69</v>
      </c>
      <c r="E62" s="215">
        <v>832.56</v>
      </c>
      <c r="F62" s="210">
        <v>883</v>
      </c>
      <c r="G62" s="210">
        <v>1051.3699999999999</v>
      </c>
      <c r="H62" s="211">
        <v>1064.01</v>
      </c>
      <c r="I62" s="208">
        <f t="shared" si="19"/>
        <v>127.79979821274144</v>
      </c>
      <c r="J62" s="208">
        <f t="shared" si="21"/>
        <v>101.20224088570153</v>
      </c>
    </row>
    <row r="63" spans="1:11" ht="15.6" x14ac:dyDescent="0.3">
      <c r="A63" s="89"/>
      <c r="B63" s="89">
        <v>32219</v>
      </c>
      <c r="C63" s="90"/>
      <c r="D63" s="103" t="s">
        <v>206</v>
      </c>
      <c r="E63" s="215">
        <v>4840.2700000000004</v>
      </c>
      <c r="F63" s="210">
        <v>4884</v>
      </c>
      <c r="G63" s="210">
        <v>6679.6</v>
      </c>
      <c r="H63" s="211">
        <v>7386.31</v>
      </c>
      <c r="I63" s="208">
        <f t="shared" si="19"/>
        <v>152.60119786706113</v>
      </c>
      <c r="J63" s="208">
        <f t="shared" si="21"/>
        <v>110.5801245583568</v>
      </c>
    </row>
    <row r="64" spans="1:11" ht="15.6" x14ac:dyDescent="0.3">
      <c r="A64" s="89"/>
      <c r="B64" s="89">
        <v>32229</v>
      </c>
      <c r="C64" s="90"/>
      <c r="D64" s="103" t="s">
        <v>70</v>
      </c>
      <c r="E64" s="215">
        <v>39871.040000000001</v>
      </c>
      <c r="F64" s="210">
        <v>64192.68</v>
      </c>
      <c r="G64" s="210">
        <v>63737</v>
      </c>
      <c r="H64" s="211">
        <v>62433.29</v>
      </c>
      <c r="I64" s="208">
        <f t="shared" si="19"/>
        <v>156.58806492130628</v>
      </c>
      <c r="J64" s="208">
        <f t="shared" si="21"/>
        <v>97.954547594019175</v>
      </c>
    </row>
    <row r="65" spans="1:10" ht="15.6" x14ac:dyDescent="0.3">
      <c r="A65" s="89"/>
      <c r="B65" s="89">
        <v>32231</v>
      </c>
      <c r="C65" s="90"/>
      <c r="D65" s="103" t="s">
        <v>207</v>
      </c>
      <c r="E65" s="215">
        <v>5088.8100000000004</v>
      </c>
      <c r="F65" s="210">
        <v>6747</v>
      </c>
      <c r="G65" s="210">
        <v>6399.82</v>
      </c>
      <c r="H65" s="211">
        <v>6395.6</v>
      </c>
      <c r="I65" s="208">
        <f t="shared" si="19"/>
        <v>125.67967756705399</v>
      </c>
      <c r="J65" s="208">
        <f t="shared" si="21"/>
        <v>99.934060645455673</v>
      </c>
    </row>
    <row r="66" spans="1:10" ht="15.6" x14ac:dyDescent="0.3">
      <c r="A66" s="89"/>
      <c r="B66" s="89">
        <v>32233</v>
      </c>
      <c r="C66" s="90"/>
      <c r="D66" s="103" t="s">
        <v>126</v>
      </c>
      <c r="E66" s="215">
        <v>11412.71</v>
      </c>
      <c r="F66" s="210">
        <v>10740</v>
      </c>
      <c r="G66" s="210">
        <v>9344.8700000000008</v>
      </c>
      <c r="H66" s="211">
        <v>9456.26</v>
      </c>
      <c r="I66" s="208">
        <f t="shared" si="19"/>
        <v>82.857270534342859</v>
      </c>
      <c r="J66" s="208">
        <f t="shared" si="21"/>
        <v>101.1919908998199</v>
      </c>
    </row>
    <row r="67" spans="1:10" ht="15.6" x14ac:dyDescent="0.3">
      <c r="A67" s="89"/>
      <c r="B67" s="89">
        <v>32234</v>
      </c>
      <c r="C67" s="90"/>
      <c r="D67" s="103" t="s">
        <v>127</v>
      </c>
      <c r="E67" s="215">
        <v>215.72</v>
      </c>
      <c r="F67" s="210">
        <v>155.61000000000001</v>
      </c>
      <c r="G67" s="210">
        <v>136.94999999999999</v>
      </c>
      <c r="H67" s="211">
        <v>194.42</v>
      </c>
      <c r="I67" s="208">
        <f t="shared" si="19"/>
        <v>90.126089375115882</v>
      </c>
      <c r="J67" s="208">
        <f t="shared" si="21"/>
        <v>141.96422051843737</v>
      </c>
    </row>
    <row r="68" spans="1:10" ht="15.6" x14ac:dyDescent="0.3">
      <c r="A68" s="89"/>
      <c r="B68" s="89">
        <v>32244</v>
      </c>
      <c r="C68" s="90"/>
      <c r="D68" s="103" t="s">
        <v>79</v>
      </c>
      <c r="E68" s="215">
        <v>8981.4500000000007</v>
      </c>
      <c r="F68" s="210">
        <v>8540.5</v>
      </c>
      <c r="G68" s="210">
        <v>8935.1299999999992</v>
      </c>
      <c r="H68" s="211">
        <v>3650.13</v>
      </c>
      <c r="I68" s="208">
        <f t="shared" si="19"/>
        <v>40.640765132578814</v>
      </c>
      <c r="J68" s="208">
        <f t="shared" si="21"/>
        <v>40.851448160239414</v>
      </c>
    </row>
    <row r="69" spans="1:10" ht="15.6" x14ac:dyDescent="0.3">
      <c r="A69" s="89"/>
      <c r="B69" s="89">
        <v>32251</v>
      </c>
      <c r="C69" s="90"/>
      <c r="D69" s="103" t="s">
        <v>208</v>
      </c>
      <c r="E69" s="215">
        <v>943.8</v>
      </c>
      <c r="F69" s="210">
        <v>260</v>
      </c>
      <c r="G69" s="210">
        <v>2486.14</v>
      </c>
      <c r="H69" s="211">
        <v>2187.63</v>
      </c>
      <c r="I69" s="208">
        <f t="shared" si="19"/>
        <v>231.78957406230137</v>
      </c>
      <c r="J69" s="208">
        <f t="shared" si="21"/>
        <v>87.993033377042323</v>
      </c>
    </row>
    <row r="70" spans="1:10" ht="15.6" x14ac:dyDescent="0.3">
      <c r="A70" s="89"/>
      <c r="B70" s="89">
        <v>32271</v>
      </c>
      <c r="C70" s="88"/>
      <c r="D70" s="89" t="s">
        <v>80</v>
      </c>
      <c r="E70" s="199">
        <v>357.09</v>
      </c>
      <c r="F70" s="210">
        <v>24</v>
      </c>
      <c r="G70" s="210">
        <v>24</v>
      </c>
      <c r="H70" s="211">
        <v>24.21</v>
      </c>
      <c r="I70" s="222">
        <v>0</v>
      </c>
      <c r="J70" s="208">
        <f t="shared" si="21"/>
        <v>100.875</v>
      </c>
    </row>
    <row r="71" spans="1:10" s="33" customFormat="1" ht="15.6" x14ac:dyDescent="0.3">
      <c r="A71" s="87"/>
      <c r="B71" s="87">
        <v>323</v>
      </c>
      <c r="C71" s="88"/>
      <c r="D71" s="91" t="s">
        <v>71</v>
      </c>
      <c r="E71" s="189">
        <f>SUM(E72:E82)</f>
        <v>32381.769999999997</v>
      </c>
      <c r="F71" s="189">
        <f>SUM(F72:F82)</f>
        <v>32331.84</v>
      </c>
      <c r="G71" s="189">
        <f>SUM(G72:G82)</f>
        <v>34365.910000000003</v>
      </c>
      <c r="H71" s="214">
        <f>SUM(H72:H82)</f>
        <v>26154.25</v>
      </c>
      <c r="I71" s="283">
        <f t="shared" si="19"/>
        <v>80.768438538103396</v>
      </c>
      <c r="J71" s="283">
        <f t="shared" si="21"/>
        <v>76.105215895636107</v>
      </c>
    </row>
    <row r="72" spans="1:10" s="31" customFormat="1" ht="15.6" x14ac:dyDescent="0.3">
      <c r="A72" s="89"/>
      <c r="B72" s="89">
        <v>32311</v>
      </c>
      <c r="C72" s="90"/>
      <c r="D72" s="103" t="s">
        <v>209</v>
      </c>
      <c r="E72" s="216">
        <v>1237.5</v>
      </c>
      <c r="F72" s="216">
        <v>1207</v>
      </c>
      <c r="G72" s="216">
        <v>1190.52</v>
      </c>
      <c r="H72" s="217">
        <v>1190.5</v>
      </c>
      <c r="I72" s="208">
        <f t="shared" si="19"/>
        <v>96.202020202020194</v>
      </c>
      <c r="J72" s="208">
        <f t="shared" si="21"/>
        <v>99.998320061821715</v>
      </c>
    </row>
    <row r="73" spans="1:10" s="31" customFormat="1" ht="15.6" x14ac:dyDescent="0.3">
      <c r="A73" s="89"/>
      <c r="B73" s="89">
        <v>32313</v>
      </c>
      <c r="C73" s="90"/>
      <c r="D73" s="103" t="s">
        <v>138</v>
      </c>
      <c r="E73" s="216">
        <v>392.92</v>
      </c>
      <c r="F73" s="216">
        <v>442</v>
      </c>
      <c r="G73" s="216">
        <v>425.44</v>
      </c>
      <c r="H73" s="217">
        <v>416.36</v>
      </c>
      <c r="I73" s="208">
        <f t="shared" si="19"/>
        <v>105.96559095999186</v>
      </c>
      <c r="J73" s="208">
        <f t="shared" si="21"/>
        <v>97.865738999623915</v>
      </c>
    </row>
    <row r="74" spans="1:10" s="31" customFormat="1" ht="15.6" x14ac:dyDescent="0.3">
      <c r="A74" s="89"/>
      <c r="B74" s="89">
        <v>32319</v>
      </c>
      <c r="C74" s="90"/>
      <c r="D74" s="103" t="s">
        <v>210</v>
      </c>
      <c r="E74" s="216">
        <v>2111.1799999999998</v>
      </c>
      <c r="F74" s="216">
        <v>3450</v>
      </c>
      <c r="G74" s="216">
        <v>4225</v>
      </c>
      <c r="H74" s="217">
        <v>3277.5</v>
      </c>
      <c r="I74" s="208">
        <f t="shared" si="19"/>
        <v>155.24493411267633</v>
      </c>
      <c r="J74" s="208">
        <f t="shared" si="21"/>
        <v>77.57396449704143</v>
      </c>
    </row>
    <row r="75" spans="1:10" ht="15.6" x14ac:dyDescent="0.3">
      <c r="A75" s="89"/>
      <c r="B75" s="89">
        <v>32329</v>
      </c>
      <c r="C75" s="90"/>
      <c r="D75" s="103" t="s">
        <v>81</v>
      </c>
      <c r="E75" s="215">
        <v>5688.16</v>
      </c>
      <c r="F75" s="210">
        <v>7066.84</v>
      </c>
      <c r="G75" s="210">
        <v>5331.97</v>
      </c>
      <c r="H75" s="211">
        <v>2962.9</v>
      </c>
      <c r="I75" s="208">
        <f t="shared" si="19"/>
        <v>52.088900452870526</v>
      </c>
      <c r="J75" s="208">
        <f t="shared" si="21"/>
        <v>55.568579718190456</v>
      </c>
    </row>
    <row r="76" spans="1:10" ht="15.6" x14ac:dyDescent="0.3">
      <c r="A76" s="89"/>
      <c r="B76" s="89">
        <v>32349</v>
      </c>
      <c r="C76" s="90"/>
      <c r="D76" s="103" t="s">
        <v>82</v>
      </c>
      <c r="E76" s="215">
        <v>3905.95</v>
      </c>
      <c r="F76" s="210">
        <v>3204</v>
      </c>
      <c r="G76" s="210">
        <v>3096.13</v>
      </c>
      <c r="H76" s="211">
        <v>3087.73</v>
      </c>
      <c r="I76" s="208">
        <f t="shared" si="19"/>
        <v>79.051959190465837</v>
      </c>
      <c r="J76" s="208">
        <f t="shared" si="21"/>
        <v>99.728693562608811</v>
      </c>
    </row>
    <row r="77" spans="1:10" s="31" customFormat="1" ht="15.6" x14ac:dyDescent="0.3">
      <c r="A77" s="89"/>
      <c r="B77" s="89">
        <v>32361</v>
      </c>
      <c r="C77" s="90"/>
      <c r="D77" s="103" t="s">
        <v>83</v>
      </c>
      <c r="E77" s="216">
        <v>589.29</v>
      </c>
      <c r="F77" s="216">
        <v>2011</v>
      </c>
      <c r="G77" s="216">
        <v>2008.71</v>
      </c>
      <c r="H77" s="217">
        <v>2008.71</v>
      </c>
      <c r="I77" s="208">
        <f t="shared" si="19"/>
        <v>340.86952094893854</v>
      </c>
      <c r="J77" s="208">
        <f t="shared" si="21"/>
        <v>100</v>
      </c>
    </row>
    <row r="78" spans="1:10" s="31" customFormat="1" ht="15.6" x14ac:dyDescent="0.3">
      <c r="A78" s="89"/>
      <c r="B78" s="89">
        <v>32369</v>
      </c>
      <c r="C78" s="90"/>
      <c r="D78" s="103" t="s">
        <v>211</v>
      </c>
      <c r="E78" s="216">
        <v>311.89</v>
      </c>
      <c r="F78" s="216">
        <v>370</v>
      </c>
      <c r="G78" s="216">
        <v>319.3</v>
      </c>
      <c r="H78" s="217">
        <v>318.60000000000002</v>
      </c>
      <c r="I78" s="208">
        <f t="shared" si="19"/>
        <v>102.15139953188626</v>
      </c>
      <c r="J78" s="208">
        <f t="shared" si="21"/>
        <v>99.780770435327284</v>
      </c>
    </row>
    <row r="79" spans="1:10" s="31" customFormat="1" ht="15.6" x14ac:dyDescent="0.3">
      <c r="A79" s="89"/>
      <c r="B79" s="89">
        <v>32372</v>
      </c>
      <c r="C79" s="90"/>
      <c r="D79" s="103" t="s">
        <v>216</v>
      </c>
      <c r="E79" s="216">
        <v>0</v>
      </c>
      <c r="F79" s="216">
        <v>61</v>
      </c>
      <c r="G79" s="216">
        <v>60.49</v>
      </c>
      <c r="H79" s="217">
        <v>60.49</v>
      </c>
      <c r="I79" s="222">
        <v>0</v>
      </c>
      <c r="J79" s="208">
        <f t="shared" si="21"/>
        <v>100</v>
      </c>
    </row>
    <row r="80" spans="1:10" ht="15.6" x14ac:dyDescent="0.3">
      <c r="A80" s="89"/>
      <c r="B80" s="89">
        <v>32379</v>
      </c>
      <c r="C80" s="90"/>
      <c r="D80" s="103" t="s">
        <v>72</v>
      </c>
      <c r="E80" s="215">
        <v>14271.55</v>
      </c>
      <c r="F80" s="210">
        <v>10350</v>
      </c>
      <c r="G80" s="210">
        <v>10350</v>
      </c>
      <c r="H80" s="211">
        <v>5474</v>
      </c>
      <c r="I80" s="208">
        <f t="shared" si="19"/>
        <v>38.356030003748721</v>
      </c>
      <c r="J80" s="208">
        <f t="shared" si="21"/>
        <v>52.888888888888886</v>
      </c>
    </row>
    <row r="81" spans="1:11" ht="15.6" x14ac:dyDescent="0.3">
      <c r="A81" s="89"/>
      <c r="B81" s="89">
        <v>32389</v>
      </c>
      <c r="C81" s="90"/>
      <c r="D81" s="103" t="s">
        <v>85</v>
      </c>
      <c r="E81" s="215">
        <v>1785.16</v>
      </c>
      <c r="F81" s="218">
        <v>1802</v>
      </c>
      <c r="G81" s="218">
        <v>1869.7</v>
      </c>
      <c r="H81" s="219">
        <v>1869.36</v>
      </c>
      <c r="I81" s="208">
        <f t="shared" si="19"/>
        <v>104.71666405252189</v>
      </c>
      <c r="J81" s="208">
        <f t="shared" si="21"/>
        <v>99.981815264480929</v>
      </c>
    </row>
    <row r="82" spans="1:11" ht="15.6" x14ac:dyDescent="0.3">
      <c r="A82" s="89"/>
      <c r="B82" s="89">
        <v>32399</v>
      </c>
      <c r="C82" s="90"/>
      <c r="D82" s="103" t="s">
        <v>86</v>
      </c>
      <c r="E82" s="215">
        <v>2088.17</v>
      </c>
      <c r="F82" s="210">
        <v>2368</v>
      </c>
      <c r="G82" s="210">
        <v>5488.65</v>
      </c>
      <c r="H82" s="211">
        <v>5488.1</v>
      </c>
      <c r="I82" s="208">
        <f t="shared" si="19"/>
        <v>262.81864024480768</v>
      </c>
      <c r="J82" s="208">
        <f t="shared" si="21"/>
        <v>99.989979320962362</v>
      </c>
    </row>
    <row r="83" spans="1:11" s="33" customFormat="1" ht="31.2" x14ac:dyDescent="0.3">
      <c r="A83" s="87"/>
      <c r="B83" s="87">
        <v>329</v>
      </c>
      <c r="C83" s="88"/>
      <c r="D83" s="91" t="s">
        <v>62</v>
      </c>
      <c r="E83" s="189">
        <f>SUM(E84:E88)</f>
        <v>6748.66</v>
      </c>
      <c r="F83" s="189">
        <f>SUM(F84:F88)</f>
        <v>3182</v>
      </c>
      <c r="G83" s="189">
        <f>SUM(G84:G88)</f>
        <v>3208.24</v>
      </c>
      <c r="H83" s="214">
        <f>SUM(H84:H88)</f>
        <v>5333.27</v>
      </c>
      <c r="I83" s="283">
        <f t="shared" si="19"/>
        <v>79.027095749378404</v>
      </c>
      <c r="J83" s="283">
        <f t="shared" si="21"/>
        <v>166.23662818243025</v>
      </c>
      <c r="K83" s="31"/>
    </row>
    <row r="84" spans="1:11" ht="15.6" x14ac:dyDescent="0.3">
      <c r="A84" s="89"/>
      <c r="B84" s="89">
        <v>32922</v>
      </c>
      <c r="C84" s="90"/>
      <c r="D84" s="103" t="s">
        <v>94</v>
      </c>
      <c r="E84" s="215">
        <v>1100.32</v>
      </c>
      <c r="F84" s="218">
        <v>1109</v>
      </c>
      <c r="G84" s="218">
        <v>1108.74</v>
      </c>
      <c r="H84" s="219">
        <v>1108.74</v>
      </c>
      <c r="I84" s="208">
        <f t="shared" si="19"/>
        <v>100.76523193252874</v>
      </c>
      <c r="J84" s="208">
        <f t="shared" si="21"/>
        <v>100</v>
      </c>
    </row>
    <row r="85" spans="1:11" ht="15.6" x14ac:dyDescent="0.3">
      <c r="A85" s="89"/>
      <c r="B85" s="89">
        <v>32941</v>
      </c>
      <c r="C85" s="90"/>
      <c r="D85" s="103" t="s">
        <v>87</v>
      </c>
      <c r="E85" s="215">
        <v>159.27000000000001</v>
      </c>
      <c r="F85" s="218">
        <v>163</v>
      </c>
      <c r="G85" s="218">
        <v>163.09</v>
      </c>
      <c r="H85" s="219">
        <v>163.09</v>
      </c>
      <c r="I85" s="208">
        <f t="shared" si="19"/>
        <v>102.39844289571167</v>
      </c>
      <c r="J85" s="208">
        <f t="shared" si="21"/>
        <v>100</v>
      </c>
    </row>
    <row r="86" spans="1:11" ht="15.6" x14ac:dyDescent="0.3">
      <c r="A86" s="89"/>
      <c r="B86" s="89">
        <v>32955</v>
      </c>
      <c r="C86" s="90"/>
      <c r="D86" s="103" t="s">
        <v>61</v>
      </c>
      <c r="E86" s="215">
        <v>1481.52</v>
      </c>
      <c r="F86" s="210">
        <v>1680</v>
      </c>
      <c r="G86" s="210">
        <v>1680</v>
      </c>
      <c r="H86" s="211">
        <v>1665.17</v>
      </c>
      <c r="I86" s="208">
        <f t="shared" si="19"/>
        <v>112.39605270262973</v>
      </c>
      <c r="J86" s="208">
        <f t="shared" si="21"/>
        <v>99.117261904761904</v>
      </c>
    </row>
    <row r="87" spans="1:11" ht="15.6" x14ac:dyDescent="0.3">
      <c r="A87" s="89"/>
      <c r="B87" s="89">
        <v>32961</v>
      </c>
      <c r="C87" s="90"/>
      <c r="D87" s="103" t="s">
        <v>223</v>
      </c>
      <c r="E87" s="215">
        <v>1225.2</v>
      </c>
      <c r="F87" s="210">
        <v>0</v>
      </c>
      <c r="G87" s="210">
        <v>0</v>
      </c>
      <c r="H87" s="211">
        <v>0</v>
      </c>
      <c r="I87" s="222">
        <v>0</v>
      </c>
      <c r="J87" s="208">
        <v>0</v>
      </c>
    </row>
    <row r="88" spans="1:11" ht="15.6" x14ac:dyDescent="0.3">
      <c r="A88" s="89"/>
      <c r="B88" s="89">
        <v>32999</v>
      </c>
      <c r="C88" s="90"/>
      <c r="D88" s="103" t="s">
        <v>62</v>
      </c>
      <c r="E88" s="215">
        <v>2782.35</v>
      </c>
      <c r="F88" s="210">
        <v>230</v>
      </c>
      <c r="G88" s="210">
        <v>256.41000000000003</v>
      </c>
      <c r="H88" s="211">
        <v>2396.27</v>
      </c>
      <c r="I88" s="208">
        <f t="shared" si="19"/>
        <v>86.123959961902713</v>
      </c>
      <c r="J88" s="208">
        <f t="shared" si="21"/>
        <v>934.54623454623447</v>
      </c>
    </row>
    <row r="89" spans="1:11" ht="15.6" x14ac:dyDescent="0.3">
      <c r="A89" s="89"/>
      <c r="B89" s="88">
        <v>34</v>
      </c>
      <c r="C89" s="88"/>
      <c r="D89" s="104" t="s">
        <v>63</v>
      </c>
      <c r="E89" s="212">
        <f t="shared" ref="E89:H89" si="26">E90</f>
        <v>1625.88</v>
      </c>
      <c r="F89" s="212">
        <f t="shared" si="26"/>
        <v>767</v>
      </c>
      <c r="G89" s="212">
        <f t="shared" si="26"/>
        <v>698.25</v>
      </c>
      <c r="H89" s="213">
        <f t="shared" si="26"/>
        <v>745.15</v>
      </c>
      <c r="I89" s="283">
        <f t="shared" si="19"/>
        <v>45.830565601397396</v>
      </c>
      <c r="J89" s="283">
        <f t="shared" si="21"/>
        <v>106.71679197994987</v>
      </c>
    </row>
    <row r="90" spans="1:11" s="33" customFormat="1" ht="15.6" x14ac:dyDescent="0.3">
      <c r="A90" s="87"/>
      <c r="B90" s="87">
        <v>343</v>
      </c>
      <c r="C90" s="88"/>
      <c r="D90" s="91" t="s">
        <v>64</v>
      </c>
      <c r="E90" s="189">
        <f>E91+E92</f>
        <v>1625.88</v>
      </c>
      <c r="F90" s="189">
        <f t="shared" ref="F90:H90" si="27">F91+F92</f>
        <v>767</v>
      </c>
      <c r="G90" s="189">
        <f t="shared" si="27"/>
        <v>698.25</v>
      </c>
      <c r="H90" s="214">
        <f t="shared" si="27"/>
        <v>745.15</v>
      </c>
      <c r="I90" s="283">
        <f t="shared" si="19"/>
        <v>45.830565601397396</v>
      </c>
      <c r="J90" s="283">
        <f t="shared" si="21"/>
        <v>106.71679197994987</v>
      </c>
    </row>
    <row r="91" spans="1:11" s="42" customFormat="1" ht="30.6" x14ac:dyDescent="0.3">
      <c r="A91" s="101"/>
      <c r="B91" s="101">
        <v>34311</v>
      </c>
      <c r="C91" s="105"/>
      <c r="D91" s="102" t="s">
        <v>88</v>
      </c>
      <c r="E91" s="215">
        <v>897.02</v>
      </c>
      <c r="F91" s="210">
        <v>748</v>
      </c>
      <c r="G91" s="210">
        <v>696.1</v>
      </c>
      <c r="H91" s="211">
        <v>743</v>
      </c>
      <c r="I91" s="208">
        <f t="shared" si="19"/>
        <v>82.82981427392923</v>
      </c>
      <c r="J91" s="208">
        <f t="shared" si="21"/>
        <v>106.73753771009913</v>
      </c>
      <c r="K91" s="44"/>
    </row>
    <row r="92" spans="1:11" ht="15.6" x14ac:dyDescent="0.3">
      <c r="A92" s="89"/>
      <c r="B92" s="89">
        <v>34339</v>
      </c>
      <c r="C92" s="88"/>
      <c r="D92" s="103" t="s">
        <v>65</v>
      </c>
      <c r="E92" s="215">
        <v>728.86</v>
      </c>
      <c r="F92" s="210">
        <v>19</v>
      </c>
      <c r="G92" s="210">
        <v>2.15</v>
      </c>
      <c r="H92" s="211">
        <v>2.15</v>
      </c>
      <c r="I92" s="208">
        <f t="shared" si="19"/>
        <v>0.29498120352331036</v>
      </c>
      <c r="J92" s="208">
        <f t="shared" si="21"/>
        <v>100</v>
      </c>
    </row>
    <row r="93" spans="1:11" ht="46.8" x14ac:dyDescent="0.3">
      <c r="A93" s="88"/>
      <c r="B93" s="88">
        <v>37</v>
      </c>
      <c r="C93" s="88"/>
      <c r="D93" s="104" t="s">
        <v>84</v>
      </c>
      <c r="E93" s="212">
        <f t="shared" ref="E93:H93" si="28">E94</f>
        <v>12444.81</v>
      </c>
      <c r="F93" s="212">
        <f t="shared" si="28"/>
        <v>11690</v>
      </c>
      <c r="G93" s="212">
        <f t="shared" si="28"/>
        <v>11690</v>
      </c>
      <c r="H93" s="213">
        <f t="shared" si="28"/>
        <v>11377.67</v>
      </c>
      <c r="I93" s="284">
        <f>H93/E93*100</f>
        <v>91.42501974718779</v>
      </c>
      <c r="J93" s="283">
        <f t="shared" si="21"/>
        <v>97.328229255774161</v>
      </c>
    </row>
    <row r="94" spans="1:11" s="33" customFormat="1" ht="31.2" x14ac:dyDescent="0.3">
      <c r="A94" s="87"/>
      <c r="B94" s="87">
        <v>372</v>
      </c>
      <c r="C94" s="88"/>
      <c r="D94" s="91" t="s">
        <v>77</v>
      </c>
      <c r="E94" s="189">
        <f>SUM(E95:E95)</f>
        <v>12444.81</v>
      </c>
      <c r="F94" s="189">
        <f>SUM(F95:F95)</f>
        <v>11690</v>
      </c>
      <c r="G94" s="189">
        <f t="shared" ref="G94:H94" si="29">SUM(G95:G95)</f>
        <v>11690</v>
      </c>
      <c r="H94" s="214">
        <f t="shared" si="29"/>
        <v>11377.67</v>
      </c>
      <c r="I94" s="284">
        <f t="shared" ref="I94:I95" si="30">H94/E94*100</f>
        <v>91.42501974718779</v>
      </c>
      <c r="J94" s="283">
        <f t="shared" si="21"/>
        <v>97.328229255774161</v>
      </c>
    </row>
    <row r="95" spans="1:11" ht="30" x14ac:dyDescent="0.3">
      <c r="A95" s="89"/>
      <c r="B95" s="89">
        <v>37229</v>
      </c>
      <c r="C95" s="88"/>
      <c r="D95" s="103" t="s">
        <v>78</v>
      </c>
      <c r="E95" s="215">
        <v>12444.81</v>
      </c>
      <c r="F95" s="210">
        <v>11690</v>
      </c>
      <c r="G95" s="210">
        <v>11690</v>
      </c>
      <c r="H95" s="211">
        <v>11377.67</v>
      </c>
      <c r="I95" s="301">
        <f t="shared" si="30"/>
        <v>91.42501974718779</v>
      </c>
      <c r="J95" s="208">
        <f t="shared" si="21"/>
        <v>97.328229255774161</v>
      </c>
    </row>
    <row r="96" spans="1:11" ht="15.6" x14ac:dyDescent="0.3">
      <c r="A96" s="88"/>
      <c r="B96" s="88">
        <v>38</v>
      </c>
      <c r="C96" s="88"/>
      <c r="D96" s="104" t="s">
        <v>224</v>
      </c>
      <c r="E96" s="212">
        <f t="shared" ref="E96:H96" si="31">E97</f>
        <v>0</v>
      </c>
      <c r="F96" s="212">
        <f t="shared" si="31"/>
        <v>625</v>
      </c>
      <c r="G96" s="212">
        <f t="shared" si="31"/>
        <v>625</v>
      </c>
      <c r="H96" s="213">
        <f t="shared" si="31"/>
        <v>624.97</v>
      </c>
      <c r="I96" s="281">
        <v>0</v>
      </c>
      <c r="J96" s="283">
        <f t="shared" si="21"/>
        <v>99.995200000000011</v>
      </c>
    </row>
    <row r="97" spans="1:10" s="33" customFormat="1" ht="15.6" x14ac:dyDescent="0.3">
      <c r="A97" s="87"/>
      <c r="B97" s="87">
        <v>381</v>
      </c>
      <c r="C97" s="88"/>
      <c r="D97" s="91" t="s">
        <v>52</v>
      </c>
      <c r="E97" s="189">
        <f>SUM(E98:E98)</f>
        <v>0</v>
      </c>
      <c r="F97" s="189">
        <f>SUM(F98:F98)</f>
        <v>625</v>
      </c>
      <c r="G97" s="189">
        <f t="shared" ref="G97:H97" si="32">SUM(G98:G98)</f>
        <v>625</v>
      </c>
      <c r="H97" s="214">
        <f t="shared" si="32"/>
        <v>624.97</v>
      </c>
      <c r="I97" s="281">
        <v>0</v>
      </c>
      <c r="J97" s="283">
        <f t="shared" si="21"/>
        <v>99.995200000000011</v>
      </c>
    </row>
    <row r="98" spans="1:10" ht="15.6" x14ac:dyDescent="0.3">
      <c r="A98" s="89"/>
      <c r="B98" s="89">
        <v>38129</v>
      </c>
      <c r="C98" s="88"/>
      <c r="D98" s="103" t="s">
        <v>219</v>
      </c>
      <c r="E98" s="215">
        <v>0</v>
      </c>
      <c r="F98" s="210">
        <v>625</v>
      </c>
      <c r="G98" s="210">
        <v>625</v>
      </c>
      <c r="H98" s="211">
        <v>624.97</v>
      </c>
      <c r="I98" s="204">
        <v>0</v>
      </c>
      <c r="J98" s="208">
        <f t="shared" si="21"/>
        <v>99.995200000000011</v>
      </c>
    </row>
    <row r="99" spans="1:10" ht="31.2" x14ac:dyDescent="0.3">
      <c r="A99" s="108">
        <v>4</v>
      </c>
      <c r="B99" s="109"/>
      <c r="C99" s="109"/>
      <c r="D99" s="96" t="s">
        <v>20</v>
      </c>
      <c r="E99" s="220">
        <f t="shared" ref="E99:H99" si="33">E100</f>
        <v>9867.83</v>
      </c>
      <c r="F99" s="220">
        <f t="shared" si="33"/>
        <v>6159</v>
      </c>
      <c r="G99" s="220">
        <f t="shared" si="33"/>
        <v>2157</v>
      </c>
      <c r="H99" s="221">
        <f t="shared" si="33"/>
        <v>1148.69</v>
      </c>
      <c r="I99" s="282">
        <f t="shared" si="19"/>
        <v>11.640755870338261</v>
      </c>
      <c r="J99" s="282">
        <f>H99/G99*100</f>
        <v>53.254056560037085</v>
      </c>
    </row>
    <row r="100" spans="1:10" ht="31.2" x14ac:dyDescent="0.3">
      <c r="A100" s="85"/>
      <c r="B100" s="100">
        <v>42</v>
      </c>
      <c r="C100" s="100"/>
      <c r="D100" s="107" t="s">
        <v>35</v>
      </c>
      <c r="E100" s="206">
        <f t="shared" ref="E100" si="34">E101+E104</f>
        <v>9867.83</v>
      </c>
      <c r="F100" s="206">
        <f t="shared" ref="F100:H100" si="35">F101+F104</f>
        <v>6159</v>
      </c>
      <c r="G100" s="206">
        <f t="shared" si="35"/>
        <v>2157</v>
      </c>
      <c r="H100" s="207">
        <f t="shared" si="35"/>
        <v>1148.69</v>
      </c>
      <c r="I100" s="283">
        <f t="shared" si="19"/>
        <v>11.640755870338261</v>
      </c>
      <c r="J100" s="283">
        <f>H100/G100*100</f>
        <v>53.254056560037085</v>
      </c>
    </row>
    <row r="101" spans="1:10" s="33" customFormat="1" ht="15.6" x14ac:dyDescent="0.3">
      <c r="A101" s="84"/>
      <c r="B101" s="84">
        <v>422</v>
      </c>
      <c r="C101" s="84"/>
      <c r="D101" s="106" t="s">
        <v>73</v>
      </c>
      <c r="E101" s="188">
        <f>SUM(E102:E103)</f>
        <v>8732.67</v>
      </c>
      <c r="F101" s="188">
        <f t="shared" ref="F101:H101" si="36">SUM(F102:F103)</f>
        <v>5376</v>
      </c>
      <c r="G101" s="188">
        <f t="shared" si="36"/>
        <v>1400</v>
      </c>
      <c r="H101" s="188">
        <f t="shared" si="36"/>
        <v>392.01</v>
      </c>
      <c r="I101" s="283">
        <f t="shared" si="19"/>
        <v>4.4890050809202684</v>
      </c>
      <c r="J101" s="283">
        <f t="shared" ref="J101:J105" si="37">H101/G101*100</f>
        <v>28.000714285714285</v>
      </c>
    </row>
    <row r="102" spans="1:10" s="33" customFormat="1" ht="15.6" x14ac:dyDescent="0.3">
      <c r="A102" s="84"/>
      <c r="B102" s="85">
        <v>42217</v>
      </c>
      <c r="C102" s="85"/>
      <c r="D102" s="95" t="s">
        <v>225</v>
      </c>
      <c r="E102" s="193">
        <v>0</v>
      </c>
      <c r="F102" s="193">
        <v>0</v>
      </c>
      <c r="G102" s="193"/>
      <c r="H102" s="223">
        <v>0</v>
      </c>
      <c r="I102" s="208">
        <v>0</v>
      </c>
      <c r="J102" s="208">
        <v>0</v>
      </c>
    </row>
    <row r="103" spans="1:10" ht="30" x14ac:dyDescent="0.3">
      <c r="A103" s="85"/>
      <c r="B103" s="85">
        <v>42273</v>
      </c>
      <c r="C103" s="85"/>
      <c r="D103" s="95" t="s">
        <v>74</v>
      </c>
      <c r="E103" s="190">
        <v>8732.67</v>
      </c>
      <c r="F103" s="210">
        <v>5376</v>
      </c>
      <c r="G103" s="210">
        <v>1400</v>
      </c>
      <c r="H103" s="211">
        <v>392.01</v>
      </c>
      <c r="I103" s="208">
        <f t="shared" si="19"/>
        <v>4.4890050809202684</v>
      </c>
      <c r="J103" s="208">
        <f t="shared" si="37"/>
        <v>28.000714285714285</v>
      </c>
    </row>
    <row r="104" spans="1:10" s="33" customFormat="1" ht="31.2" x14ac:dyDescent="0.3">
      <c r="A104" s="84"/>
      <c r="B104" s="84">
        <v>424</v>
      </c>
      <c r="C104" s="84"/>
      <c r="D104" s="106" t="s">
        <v>75</v>
      </c>
      <c r="E104" s="188">
        <f t="shared" ref="E104:H104" si="38">E105</f>
        <v>1135.1600000000001</v>
      </c>
      <c r="F104" s="188">
        <f t="shared" si="38"/>
        <v>783</v>
      </c>
      <c r="G104" s="188">
        <f t="shared" si="38"/>
        <v>757</v>
      </c>
      <c r="H104" s="209">
        <f t="shared" si="38"/>
        <v>756.68</v>
      </c>
      <c r="I104" s="283">
        <f t="shared" si="19"/>
        <v>66.658444624546306</v>
      </c>
      <c r="J104" s="283">
        <f t="shared" si="37"/>
        <v>99.957727873183615</v>
      </c>
    </row>
    <row r="105" spans="1:10" ht="15.6" x14ac:dyDescent="0.3">
      <c r="A105" s="85"/>
      <c r="B105" s="85">
        <v>42411</v>
      </c>
      <c r="C105" s="85"/>
      <c r="D105" s="95" t="s">
        <v>76</v>
      </c>
      <c r="E105" s="190">
        <v>1135.1600000000001</v>
      </c>
      <c r="F105" s="210">
        <v>783</v>
      </c>
      <c r="G105" s="210">
        <v>757</v>
      </c>
      <c r="H105" s="211">
        <v>756.68</v>
      </c>
      <c r="I105" s="208">
        <f t="shared" si="19"/>
        <v>66.658444624546306</v>
      </c>
      <c r="J105" s="208">
        <f t="shared" si="37"/>
        <v>99.957727873183615</v>
      </c>
    </row>
    <row r="106" spans="1:10" ht="15.6" x14ac:dyDescent="0.3">
      <c r="A106" s="97"/>
      <c r="B106" s="97"/>
      <c r="C106" s="97"/>
      <c r="D106" s="98" t="s">
        <v>89</v>
      </c>
      <c r="E106" s="186">
        <f>E47+E99</f>
        <v>860682.47000000009</v>
      </c>
      <c r="F106" s="186">
        <f>F47+F99</f>
        <v>1012204.63</v>
      </c>
      <c r="G106" s="186">
        <f>G47+G99</f>
        <v>1018880</v>
      </c>
      <c r="H106" s="202">
        <f>H47+H99</f>
        <v>1001832.2</v>
      </c>
      <c r="I106" s="289">
        <f t="shared" ref="I106" si="39">H106/E106*100</f>
        <v>116.39974496053114</v>
      </c>
      <c r="J106" s="289">
        <f>H106/G106*100</f>
        <v>98.326809830402013</v>
      </c>
    </row>
  </sheetData>
  <mergeCells count="6">
    <mergeCell ref="A1:H1"/>
    <mergeCell ref="A3:H3"/>
    <mergeCell ref="A6:H6"/>
    <mergeCell ref="A43:H43"/>
    <mergeCell ref="A9:D9"/>
    <mergeCell ref="A5:J5"/>
  </mergeCells>
  <pageMargins left="0.7" right="0.7" top="0.75" bottom="0.75" header="0.3" footer="0.3"/>
  <pageSetup paperSize="9" scale="70" orientation="landscape" horizontalDpi="4294967293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opLeftCell="A53" workbookViewId="0">
      <selection activeCell="F78" sqref="F78"/>
    </sheetView>
  </sheetViews>
  <sheetFormatPr defaultRowHeight="14.4" x14ac:dyDescent="0.3"/>
  <cols>
    <col min="1" max="1" width="45" customWidth="1"/>
    <col min="2" max="2" width="16.88671875" customWidth="1"/>
    <col min="3" max="3" width="16.21875" customWidth="1"/>
    <col min="4" max="4" width="13.6640625" customWidth="1"/>
    <col min="5" max="5" width="14.33203125" customWidth="1"/>
    <col min="6" max="6" width="11.44140625" customWidth="1"/>
    <col min="7" max="7" width="12" customWidth="1"/>
  </cols>
  <sheetData>
    <row r="2" spans="1:7" ht="15.6" x14ac:dyDescent="0.3">
      <c r="A2" s="230"/>
      <c r="B2" s="230"/>
      <c r="C2" s="230"/>
      <c r="D2" s="230"/>
      <c r="E2" s="230"/>
      <c r="F2" s="230"/>
      <c r="G2" s="230"/>
    </row>
    <row r="3" spans="1:7" ht="15.75" customHeight="1" x14ac:dyDescent="0.3">
      <c r="A3" s="312" t="s">
        <v>240</v>
      </c>
      <c r="B3" s="312"/>
      <c r="C3" s="312"/>
      <c r="D3" s="312"/>
      <c r="E3" s="312"/>
      <c r="F3" s="312"/>
      <c r="G3" s="312"/>
    </row>
    <row r="4" spans="1:7" ht="17.399999999999999" x14ac:dyDescent="0.3">
      <c r="A4" s="238"/>
      <c r="B4" s="238"/>
      <c r="C4" s="238"/>
      <c r="D4" s="238"/>
      <c r="E4" s="239"/>
      <c r="F4" s="239"/>
      <c r="G4" s="239"/>
    </row>
    <row r="5" spans="1:7" ht="33.75" customHeight="1" x14ac:dyDescent="0.3">
      <c r="A5" s="240" t="s">
        <v>21</v>
      </c>
      <c r="B5" s="240" t="s">
        <v>270</v>
      </c>
      <c r="C5" s="240" t="s">
        <v>271</v>
      </c>
      <c r="D5" s="240" t="s">
        <v>227</v>
      </c>
      <c r="E5" s="240" t="s">
        <v>272</v>
      </c>
      <c r="F5" s="240" t="s">
        <v>214</v>
      </c>
      <c r="G5" s="240" t="s">
        <v>228</v>
      </c>
    </row>
    <row r="6" spans="1:7" x14ac:dyDescent="0.3">
      <c r="A6" s="240">
        <v>1</v>
      </c>
      <c r="B6" s="241">
        <v>2</v>
      </c>
      <c r="C6" s="241">
        <v>3</v>
      </c>
      <c r="D6" s="241">
        <v>4</v>
      </c>
      <c r="E6" s="241">
        <v>5</v>
      </c>
      <c r="F6" s="241" t="s">
        <v>229</v>
      </c>
      <c r="G6" s="241" t="s">
        <v>275</v>
      </c>
    </row>
    <row r="7" spans="1:7" s="255" customFormat="1" x14ac:dyDescent="0.3">
      <c r="A7" s="253" t="s">
        <v>244</v>
      </c>
      <c r="B7" s="254"/>
      <c r="C7" s="254"/>
      <c r="D7" s="254"/>
      <c r="E7" s="254"/>
      <c r="F7" s="254"/>
      <c r="G7" s="254"/>
    </row>
    <row r="8" spans="1:7" s="255" customFormat="1" x14ac:dyDescent="0.3">
      <c r="A8" s="263" t="s">
        <v>247</v>
      </c>
      <c r="B8" s="254"/>
      <c r="C8" s="254"/>
      <c r="D8" s="254"/>
      <c r="E8" s="254"/>
      <c r="F8" s="254"/>
      <c r="G8" s="254"/>
    </row>
    <row r="9" spans="1:7" s="255" customFormat="1" x14ac:dyDescent="0.3">
      <c r="A9" s="243" t="s">
        <v>245</v>
      </c>
      <c r="B9" s="257">
        <v>21275.78</v>
      </c>
      <c r="C9" s="257">
        <v>30134.13</v>
      </c>
      <c r="D9" s="257">
        <v>31202.5</v>
      </c>
      <c r="E9" s="257">
        <v>29186.55</v>
      </c>
      <c r="F9" s="257">
        <f>E9/B9*100</f>
        <v>137.18204455958843</v>
      </c>
      <c r="G9" s="257">
        <f>E9/D9*100</f>
        <v>93.539139492027886</v>
      </c>
    </row>
    <row r="10" spans="1:7" s="255" customFormat="1" x14ac:dyDescent="0.3">
      <c r="A10" s="243" t="s">
        <v>248</v>
      </c>
      <c r="B10" s="257">
        <v>29669.26</v>
      </c>
      <c r="C10" s="257">
        <v>35243.629999999997</v>
      </c>
      <c r="D10" s="257">
        <v>31202.5</v>
      </c>
      <c r="E10" s="257">
        <v>29186.55</v>
      </c>
      <c r="F10" s="257">
        <f t="shared" ref="F10:F72" si="0">E10/B10*100</f>
        <v>98.37302986323219</v>
      </c>
      <c r="G10" s="257">
        <f t="shared" ref="G10:G72" si="1">E10/D10*100</f>
        <v>93.539139492027886</v>
      </c>
    </row>
    <row r="11" spans="1:7" s="292" customFormat="1" x14ac:dyDescent="0.3">
      <c r="A11" s="290" t="s">
        <v>249</v>
      </c>
      <c r="B11" s="291">
        <f>B9-B10</f>
        <v>-8393.48</v>
      </c>
      <c r="C11" s="291">
        <f t="shared" ref="C11:E11" si="2">C9-C10</f>
        <v>-5109.4999999999964</v>
      </c>
      <c r="D11" s="291">
        <f t="shared" si="2"/>
        <v>0</v>
      </c>
      <c r="E11" s="291">
        <f t="shared" si="2"/>
        <v>0</v>
      </c>
      <c r="F11" s="291">
        <f t="shared" si="0"/>
        <v>0</v>
      </c>
      <c r="G11" s="291">
        <v>0</v>
      </c>
    </row>
    <row r="12" spans="1:7" s="255" customFormat="1" ht="15.6" customHeight="1" x14ac:dyDescent="0.3">
      <c r="A12" s="264" t="s">
        <v>250</v>
      </c>
      <c r="B12" s="257"/>
      <c r="C12" s="257"/>
      <c r="D12" s="257"/>
      <c r="E12" s="257"/>
      <c r="F12" s="257"/>
      <c r="G12" s="257"/>
    </row>
    <row r="13" spans="1:7" s="255" customFormat="1" ht="15.6" customHeight="1" x14ac:dyDescent="0.3">
      <c r="A13" s="258" t="s">
        <v>251</v>
      </c>
      <c r="B13" s="257">
        <v>13502.93</v>
      </c>
      <c r="C13" s="257">
        <v>5109.5</v>
      </c>
      <c r="D13" s="257">
        <v>5109.5</v>
      </c>
      <c r="E13" s="257">
        <v>0</v>
      </c>
      <c r="F13" s="257">
        <f t="shared" si="0"/>
        <v>0</v>
      </c>
      <c r="G13" s="257">
        <f t="shared" si="1"/>
        <v>0</v>
      </c>
    </row>
    <row r="14" spans="1:7" s="255" customFormat="1" ht="15.6" customHeight="1" x14ac:dyDescent="0.3">
      <c r="A14" s="258" t="s">
        <v>248</v>
      </c>
      <c r="B14" s="257">
        <v>8393.43</v>
      </c>
      <c r="C14" s="257">
        <v>0</v>
      </c>
      <c r="D14" s="257">
        <v>5109.5</v>
      </c>
      <c r="E14" s="257">
        <v>0</v>
      </c>
      <c r="F14" s="257">
        <f t="shared" si="0"/>
        <v>0</v>
      </c>
      <c r="G14" s="257">
        <f t="shared" si="1"/>
        <v>0</v>
      </c>
    </row>
    <row r="15" spans="1:7" s="292" customFormat="1" ht="15.6" customHeight="1" x14ac:dyDescent="0.3">
      <c r="A15" s="293" t="s">
        <v>249</v>
      </c>
      <c r="B15" s="291">
        <f>B13-B14</f>
        <v>5109.5</v>
      </c>
      <c r="C15" s="291">
        <f t="shared" ref="C15:E15" si="3">C13-C14</f>
        <v>5109.5</v>
      </c>
      <c r="D15" s="291">
        <f t="shared" si="3"/>
        <v>0</v>
      </c>
      <c r="E15" s="291">
        <f t="shared" si="3"/>
        <v>0</v>
      </c>
      <c r="F15" s="291">
        <f t="shared" si="0"/>
        <v>0</v>
      </c>
      <c r="G15" s="291">
        <v>0</v>
      </c>
    </row>
    <row r="16" spans="1:7" s="255" customFormat="1" ht="15.6" customHeight="1" x14ac:dyDescent="0.3">
      <c r="A16" s="264" t="s">
        <v>252</v>
      </c>
      <c r="B16" s="257"/>
      <c r="C16" s="257"/>
      <c r="D16" s="257"/>
      <c r="E16" s="257"/>
      <c r="F16" s="257"/>
      <c r="G16" s="257"/>
    </row>
    <row r="17" spans="1:7" x14ac:dyDescent="0.3">
      <c r="A17" s="260" t="s">
        <v>245</v>
      </c>
      <c r="B17" s="156">
        <v>38084.410000000003</v>
      </c>
      <c r="C17" s="156">
        <v>31989</v>
      </c>
      <c r="D17" s="156">
        <v>31989</v>
      </c>
      <c r="E17" s="256">
        <v>31989</v>
      </c>
      <c r="F17" s="257">
        <f t="shared" si="0"/>
        <v>83.994999528678534</v>
      </c>
      <c r="G17" s="257">
        <f t="shared" si="1"/>
        <v>100</v>
      </c>
    </row>
    <row r="18" spans="1:7" ht="15.75" customHeight="1" x14ac:dyDescent="0.3">
      <c r="A18" s="244" t="s">
        <v>246</v>
      </c>
      <c r="B18" s="267">
        <v>38084.410000000003</v>
      </c>
      <c r="C18" s="267">
        <v>31989</v>
      </c>
      <c r="D18" s="267">
        <v>31989</v>
      </c>
      <c r="E18" s="248">
        <v>31989</v>
      </c>
      <c r="F18" s="257">
        <f t="shared" si="0"/>
        <v>83.994999528678534</v>
      </c>
      <c r="G18" s="257">
        <f t="shared" si="1"/>
        <v>100</v>
      </c>
    </row>
    <row r="19" spans="1:7" s="33" customFormat="1" x14ac:dyDescent="0.3">
      <c r="A19" s="294" t="s">
        <v>249</v>
      </c>
      <c r="B19" s="295">
        <f>B17-B18</f>
        <v>0</v>
      </c>
      <c r="C19" s="295">
        <f t="shared" ref="C19:E19" si="4">C17-C18</f>
        <v>0</v>
      </c>
      <c r="D19" s="295">
        <v>0</v>
      </c>
      <c r="E19" s="296">
        <f t="shared" si="4"/>
        <v>0</v>
      </c>
      <c r="F19" s="291">
        <v>0</v>
      </c>
      <c r="G19" s="291">
        <v>0</v>
      </c>
    </row>
    <row r="20" spans="1:7" x14ac:dyDescent="0.3">
      <c r="A20" s="259" t="s">
        <v>104</v>
      </c>
      <c r="B20" s="156"/>
      <c r="C20" s="156"/>
      <c r="D20" s="156"/>
      <c r="E20" s="256"/>
      <c r="F20" s="257"/>
      <c r="G20" s="257"/>
    </row>
    <row r="21" spans="1:7" x14ac:dyDescent="0.3">
      <c r="A21" s="265" t="s">
        <v>231</v>
      </c>
      <c r="B21" s="156"/>
      <c r="C21" s="156"/>
      <c r="D21" s="156"/>
      <c r="E21" s="256"/>
      <c r="F21" s="257"/>
      <c r="G21" s="257"/>
    </row>
    <row r="22" spans="1:7" x14ac:dyDescent="0.3">
      <c r="A22" s="260" t="s">
        <v>245</v>
      </c>
      <c r="B22" s="268">
        <v>2021.77</v>
      </c>
      <c r="C22" s="268">
        <v>2831</v>
      </c>
      <c r="D22" s="269">
        <v>2831</v>
      </c>
      <c r="E22" s="250">
        <v>3752.11</v>
      </c>
      <c r="F22" s="257">
        <f t="shared" si="0"/>
        <v>185.58540288954728</v>
      </c>
      <c r="G22" s="257">
        <f t="shared" si="1"/>
        <v>132.5365595196044</v>
      </c>
    </row>
    <row r="23" spans="1:7" x14ac:dyDescent="0.3">
      <c r="A23" s="244" t="s">
        <v>246</v>
      </c>
      <c r="B23" s="268">
        <v>2021.77</v>
      </c>
      <c r="C23" s="268">
        <v>2831</v>
      </c>
      <c r="D23" s="269">
        <v>2831</v>
      </c>
      <c r="E23" s="250">
        <v>3752.11</v>
      </c>
      <c r="F23" s="257">
        <f t="shared" si="0"/>
        <v>185.58540288954728</v>
      </c>
      <c r="G23" s="257">
        <f t="shared" si="1"/>
        <v>132.5365595196044</v>
      </c>
    </row>
    <row r="24" spans="1:7" s="33" customFormat="1" x14ac:dyDescent="0.3">
      <c r="A24" s="294" t="s">
        <v>249</v>
      </c>
      <c r="B24" s="295">
        <f>B22-B23</f>
        <v>0</v>
      </c>
      <c r="C24" s="295">
        <f t="shared" ref="C24:E24" si="5">C22-C23</f>
        <v>0</v>
      </c>
      <c r="D24" s="295">
        <f t="shared" si="5"/>
        <v>0</v>
      </c>
      <c r="E24" s="296">
        <f t="shared" si="5"/>
        <v>0</v>
      </c>
      <c r="F24" s="291">
        <v>0</v>
      </c>
      <c r="G24" s="291">
        <v>0</v>
      </c>
    </row>
    <row r="25" spans="1:7" x14ac:dyDescent="0.3">
      <c r="A25" s="259" t="s">
        <v>102</v>
      </c>
      <c r="B25" s="156"/>
      <c r="C25" s="156"/>
      <c r="D25" s="156"/>
      <c r="E25" s="256"/>
      <c r="F25" s="257"/>
      <c r="G25" s="257"/>
    </row>
    <row r="26" spans="1:7" x14ac:dyDescent="0.3">
      <c r="A26" s="265" t="s">
        <v>232</v>
      </c>
      <c r="B26" s="156"/>
      <c r="C26" s="156"/>
      <c r="D26" s="156"/>
      <c r="E26" s="256"/>
      <c r="F26" s="257"/>
      <c r="G26" s="257"/>
    </row>
    <row r="27" spans="1:7" x14ac:dyDescent="0.3">
      <c r="A27" s="244" t="s">
        <v>245</v>
      </c>
      <c r="B27" s="268">
        <v>2143.69</v>
      </c>
      <c r="C27" s="268">
        <v>2030</v>
      </c>
      <c r="D27" s="269">
        <v>2030</v>
      </c>
      <c r="E27" s="250">
        <v>2019.67</v>
      </c>
      <c r="F27" s="257">
        <f t="shared" si="0"/>
        <v>94.214648573254536</v>
      </c>
      <c r="G27" s="257">
        <f t="shared" si="1"/>
        <v>99.491133004926112</v>
      </c>
    </row>
    <row r="28" spans="1:7" x14ac:dyDescent="0.3">
      <c r="A28" s="244" t="s">
        <v>246</v>
      </c>
      <c r="B28" s="268">
        <v>753.84</v>
      </c>
      <c r="C28" s="268">
        <v>3419.86</v>
      </c>
      <c r="D28" s="269">
        <v>3419.86</v>
      </c>
      <c r="E28" s="250">
        <v>3398.39</v>
      </c>
      <c r="F28" s="257">
        <f t="shared" si="0"/>
        <v>450.81051682054544</v>
      </c>
      <c r="G28" s="257">
        <f t="shared" si="1"/>
        <v>99.372196522664652</v>
      </c>
    </row>
    <row r="29" spans="1:7" s="33" customFormat="1" x14ac:dyDescent="0.3">
      <c r="A29" s="294" t="s">
        <v>249</v>
      </c>
      <c r="B29" s="295">
        <f>B27-B28</f>
        <v>1389.85</v>
      </c>
      <c r="C29" s="295">
        <f t="shared" ref="C29:E29" si="6">C27-C28</f>
        <v>-1389.8600000000001</v>
      </c>
      <c r="D29" s="295">
        <f t="shared" si="6"/>
        <v>-1389.8600000000001</v>
      </c>
      <c r="E29" s="296">
        <f t="shared" si="6"/>
        <v>-1378.7199999999998</v>
      </c>
      <c r="F29" s="291">
        <f t="shared" si="0"/>
        <v>-99.199194157642907</v>
      </c>
      <c r="G29" s="291">
        <v>0</v>
      </c>
    </row>
    <row r="30" spans="1:7" x14ac:dyDescent="0.3">
      <c r="A30" s="261" t="s">
        <v>256</v>
      </c>
      <c r="B30" s="268"/>
      <c r="C30" s="268"/>
      <c r="D30" s="269"/>
      <c r="E30" s="250"/>
      <c r="F30" s="257"/>
      <c r="G30" s="257"/>
    </row>
    <row r="31" spans="1:7" x14ac:dyDescent="0.3">
      <c r="A31" s="258" t="s">
        <v>251</v>
      </c>
      <c r="B31" s="268">
        <v>0</v>
      </c>
      <c r="C31" s="268">
        <v>1389.86</v>
      </c>
      <c r="D31" s="269">
        <v>1389.86</v>
      </c>
      <c r="E31" s="250">
        <v>1389.83</v>
      </c>
      <c r="F31" s="257">
        <v>0</v>
      </c>
      <c r="G31" s="257">
        <f t="shared" si="1"/>
        <v>99.997841509216755</v>
      </c>
    </row>
    <row r="32" spans="1:7" x14ac:dyDescent="0.3">
      <c r="A32" s="244" t="s">
        <v>246</v>
      </c>
      <c r="B32" s="268">
        <v>0</v>
      </c>
      <c r="C32" s="268">
        <v>1389.86</v>
      </c>
      <c r="D32" s="269">
        <v>1389.86</v>
      </c>
      <c r="E32" s="250">
        <v>0</v>
      </c>
      <c r="F32" s="257">
        <v>0</v>
      </c>
      <c r="G32" s="257">
        <f t="shared" si="1"/>
        <v>0</v>
      </c>
    </row>
    <row r="33" spans="1:7" s="33" customFormat="1" x14ac:dyDescent="0.3">
      <c r="A33" s="294" t="s">
        <v>249</v>
      </c>
      <c r="B33" s="297">
        <f t="shared" ref="B33:D33" si="7">B31-B32</f>
        <v>0</v>
      </c>
      <c r="C33" s="297">
        <f t="shared" si="7"/>
        <v>0</v>
      </c>
      <c r="D33" s="297">
        <f t="shared" si="7"/>
        <v>0</v>
      </c>
      <c r="E33" s="298">
        <f>E31-E32</f>
        <v>1389.83</v>
      </c>
      <c r="F33" s="291">
        <v>0</v>
      </c>
      <c r="G33" s="291">
        <v>0</v>
      </c>
    </row>
    <row r="34" spans="1:7" x14ac:dyDescent="0.3">
      <c r="A34" s="259" t="s">
        <v>253</v>
      </c>
      <c r="B34" s="156"/>
      <c r="C34" s="156"/>
      <c r="D34" s="156"/>
      <c r="E34" s="256"/>
      <c r="F34" s="257"/>
      <c r="G34" s="257"/>
    </row>
    <row r="35" spans="1:7" x14ac:dyDescent="0.3">
      <c r="A35" s="266" t="s">
        <v>233</v>
      </c>
      <c r="B35" s="156"/>
      <c r="C35" s="156"/>
      <c r="D35" s="156"/>
      <c r="E35" s="256"/>
      <c r="F35" s="257"/>
      <c r="G35" s="257"/>
    </row>
    <row r="36" spans="1:7" x14ac:dyDescent="0.3">
      <c r="A36" s="244" t="s">
        <v>245</v>
      </c>
      <c r="B36" s="268">
        <v>44411.5</v>
      </c>
      <c r="C36" s="268">
        <v>16669.3</v>
      </c>
      <c r="D36" s="269">
        <v>16669.3</v>
      </c>
      <c r="E36" s="250">
        <v>11651.82</v>
      </c>
      <c r="F36" s="257">
        <f t="shared" si="0"/>
        <v>26.236042466478278</v>
      </c>
      <c r="G36" s="257">
        <f t="shared" si="1"/>
        <v>69.899875819620505</v>
      </c>
    </row>
    <row r="37" spans="1:7" x14ac:dyDescent="0.3">
      <c r="A37" s="244" t="s">
        <v>246</v>
      </c>
      <c r="B37" s="268">
        <v>42854.74</v>
      </c>
      <c r="C37" s="268">
        <v>17605</v>
      </c>
      <c r="D37" s="269">
        <v>17605</v>
      </c>
      <c r="E37" s="250">
        <v>12587.52</v>
      </c>
      <c r="F37" s="257">
        <f t="shared" si="0"/>
        <v>29.372526819670359</v>
      </c>
      <c r="G37" s="257">
        <f t="shared" si="1"/>
        <v>71.499687588753204</v>
      </c>
    </row>
    <row r="38" spans="1:7" s="33" customFormat="1" x14ac:dyDescent="0.3">
      <c r="A38" s="294" t="s">
        <v>249</v>
      </c>
      <c r="B38" s="295">
        <f>B36-B37</f>
        <v>1556.760000000002</v>
      </c>
      <c r="C38" s="295">
        <f t="shared" ref="C38:E38" si="8">C36-C37</f>
        <v>-935.70000000000073</v>
      </c>
      <c r="D38" s="295">
        <f t="shared" si="8"/>
        <v>-935.70000000000073</v>
      </c>
      <c r="E38" s="296">
        <f t="shared" si="8"/>
        <v>-935.70000000000073</v>
      </c>
      <c r="F38" s="291">
        <v>0</v>
      </c>
      <c r="G38" s="291">
        <v>0</v>
      </c>
    </row>
    <row r="39" spans="1:7" x14ac:dyDescent="0.3">
      <c r="A39" s="266" t="s">
        <v>257</v>
      </c>
      <c r="B39" s="268"/>
      <c r="C39" s="268"/>
      <c r="D39" s="269"/>
      <c r="E39" s="250"/>
      <c r="F39" s="257"/>
      <c r="G39" s="257"/>
    </row>
    <row r="40" spans="1:7" x14ac:dyDescent="0.3">
      <c r="A40" s="258" t="s">
        <v>251</v>
      </c>
      <c r="B40" s="268">
        <v>0</v>
      </c>
      <c r="C40" s="268">
        <v>935.7</v>
      </c>
      <c r="D40" s="269">
        <v>935.7</v>
      </c>
      <c r="E40" s="250">
        <v>935.7</v>
      </c>
      <c r="F40" s="257">
        <v>0</v>
      </c>
      <c r="G40" s="257">
        <f t="shared" si="1"/>
        <v>100</v>
      </c>
    </row>
    <row r="41" spans="1:7" x14ac:dyDescent="0.3">
      <c r="A41" s="258" t="s">
        <v>262</v>
      </c>
      <c r="B41" s="268">
        <v>-621.02</v>
      </c>
      <c r="C41" s="268">
        <v>0</v>
      </c>
      <c r="D41" s="269">
        <v>0</v>
      </c>
      <c r="E41" s="250">
        <v>0</v>
      </c>
      <c r="F41" s="257">
        <f t="shared" si="0"/>
        <v>0</v>
      </c>
      <c r="G41" s="257">
        <v>0</v>
      </c>
    </row>
    <row r="42" spans="1:7" x14ac:dyDescent="0.3">
      <c r="A42" s="244" t="s">
        <v>246</v>
      </c>
      <c r="B42" s="268">
        <v>0</v>
      </c>
      <c r="C42" s="268">
        <v>935.7</v>
      </c>
      <c r="D42" s="269">
        <v>935.7</v>
      </c>
      <c r="E42" s="250">
        <v>885.45</v>
      </c>
      <c r="F42" s="257">
        <v>0</v>
      </c>
      <c r="G42" s="257">
        <f t="shared" si="1"/>
        <v>94.629689002885542</v>
      </c>
    </row>
    <row r="43" spans="1:7" s="33" customFormat="1" x14ac:dyDescent="0.3">
      <c r="A43" s="294" t="s">
        <v>249</v>
      </c>
      <c r="B43" s="297">
        <v>935.7</v>
      </c>
      <c r="C43" s="297">
        <f>C40-C41-C42</f>
        <v>0</v>
      </c>
      <c r="D43" s="297">
        <f>D40-D41-D42</f>
        <v>0</v>
      </c>
      <c r="E43" s="298">
        <f>E40-E42</f>
        <v>50.25</v>
      </c>
      <c r="F43" s="291">
        <f t="shared" si="0"/>
        <v>5.3703109971144594</v>
      </c>
      <c r="G43" s="291">
        <v>0</v>
      </c>
    </row>
    <row r="44" spans="1:7" x14ac:dyDescent="0.3">
      <c r="A44" s="259" t="s">
        <v>254</v>
      </c>
      <c r="B44" s="156"/>
      <c r="C44" s="156"/>
      <c r="D44" s="156"/>
      <c r="E44" s="256"/>
      <c r="F44" s="257"/>
      <c r="G44" s="257"/>
    </row>
    <row r="45" spans="1:7" x14ac:dyDescent="0.3">
      <c r="A45" s="266" t="s">
        <v>234</v>
      </c>
      <c r="B45" s="156"/>
      <c r="C45" s="156"/>
      <c r="D45" s="156"/>
      <c r="E45" s="256"/>
      <c r="F45" s="257"/>
      <c r="G45" s="257"/>
    </row>
    <row r="46" spans="1:7" x14ac:dyDescent="0.3">
      <c r="A46" s="244" t="s">
        <v>245</v>
      </c>
      <c r="B46" s="268">
        <v>728939.23</v>
      </c>
      <c r="C46" s="268">
        <v>913018</v>
      </c>
      <c r="D46" s="269">
        <v>919227</v>
      </c>
      <c r="E46" s="250">
        <v>911972.61</v>
      </c>
      <c r="F46" s="257">
        <f t="shared" si="0"/>
        <v>125.10955268520807</v>
      </c>
      <c r="G46" s="257">
        <f t="shared" si="1"/>
        <v>99.210816261924421</v>
      </c>
    </row>
    <row r="47" spans="1:7" x14ac:dyDescent="0.3">
      <c r="A47" s="244" t="s">
        <v>246</v>
      </c>
      <c r="B47" s="270">
        <v>728353.92</v>
      </c>
      <c r="C47" s="270">
        <v>913018</v>
      </c>
      <c r="D47" s="270">
        <v>919227</v>
      </c>
      <c r="E47" s="250">
        <v>917438.91</v>
      </c>
      <c r="F47" s="257">
        <f t="shared" si="0"/>
        <v>125.96059207040445</v>
      </c>
      <c r="G47" s="257">
        <f t="shared" si="1"/>
        <v>99.805478951336283</v>
      </c>
    </row>
    <row r="48" spans="1:7" s="33" customFormat="1" x14ac:dyDescent="0.3">
      <c r="A48" s="294" t="s">
        <v>249</v>
      </c>
      <c r="B48" s="297">
        <f>B46-B47</f>
        <v>585.30999999993946</v>
      </c>
      <c r="C48" s="297">
        <f t="shared" ref="C48:E48" si="9">C46-C47</f>
        <v>0</v>
      </c>
      <c r="D48" s="297">
        <f t="shared" si="9"/>
        <v>0</v>
      </c>
      <c r="E48" s="298">
        <f t="shared" si="9"/>
        <v>-5466.3000000000466</v>
      </c>
      <c r="F48" s="291">
        <v>0</v>
      </c>
      <c r="G48" s="291">
        <v>0</v>
      </c>
    </row>
    <row r="49" spans="1:10" ht="15.6" customHeight="1" x14ac:dyDescent="0.3">
      <c r="A49" s="266" t="s">
        <v>258</v>
      </c>
      <c r="B49" s="268"/>
      <c r="C49" s="268"/>
      <c r="D49" s="269"/>
      <c r="E49" s="250"/>
      <c r="F49" s="257"/>
      <c r="G49" s="257"/>
    </row>
    <row r="50" spans="1:10" x14ac:dyDescent="0.3">
      <c r="A50" s="258" t="s">
        <v>262</v>
      </c>
      <c r="B50" s="268">
        <v>-585.30999999999995</v>
      </c>
      <c r="C50" s="268">
        <v>0</v>
      </c>
      <c r="D50" s="269">
        <v>0</v>
      </c>
      <c r="E50" s="250">
        <v>0</v>
      </c>
      <c r="F50" s="257">
        <f t="shared" si="0"/>
        <v>0</v>
      </c>
      <c r="G50" s="257">
        <v>0</v>
      </c>
    </row>
    <row r="51" spans="1:10" x14ac:dyDescent="0.3">
      <c r="A51" s="244" t="s">
        <v>246</v>
      </c>
      <c r="B51" s="268">
        <v>0</v>
      </c>
      <c r="C51" s="268">
        <v>0</v>
      </c>
      <c r="D51" s="269">
        <v>0</v>
      </c>
      <c r="E51" s="250">
        <v>0</v>
      </c>
      <c r="F51" s="257">
        <v>0</v>
      </c>
      <c r="G51" s="257">
        <v>0</v>
      </c>
    </row>
    <row r="52" spans="1:10" s="33" customFormat="1" x14ac:dyDescent="0.3">
      <c r="A52" s="294" t="s">
        <v>249</v>
      </c>
      <c r="B52" s="297">
        <v>0</v>
      </c>
      <c r="C52" s="297">
        <f t="shared" ref="C52" si="10">C50-C51</f>
        <v>0</v>
      </c>
      <c r="D52" s="297">
        <v>0</v>
      </c>
      <c r="E52" s="298">
        <f>E50-E51</f>
        <v>0</v>
      </c>
      <c r="F52" s="291">
        <v>0</v>
      </c>
      <c r="G52" s="291">
        <v>0</v>
      </c>
    </row>
    <row r="53" spans="1:10" x14ac:dyDescent="0.3">
      <c r="A53" s="261" t="s">
        <v>235</v>
      </c>
      <c r="B53" s="270"/>
      <c r="C53" s="270"/>
      <c r="D53" s="270"/>
      <c r="E53" s="250"/>
      <c r="F53" s="257"/>
      <c r="G53" s="257"/>
    </row>
    <row r="54" spans="1:10" x14ac:dyDescent="0.3">
      <c r="A54" s="244" t="s">
        <v>245</v>
      </c>
      <c r="B54" s="268">
        <v>17199.22</v>
      </c>
      <c r="C54" s="268">
        <v>4082</v>
      </c>
      <c r="D54" s="269">
        <v>3480</v>
      </c>
      <c r="E54" s="250">
        <v>3479.72</v>
      </c>
      <c r="F54" s="257">
        <f t="shared" si="0"/>
        <v>20.231847723326986</v>
      </c>
      <c r="G54" s="257">
        <f t="shared" si="1"/>
        <v>99.991954022988509</v>
      </c>
    </row>
    <row r="55" spans="1:10" x14ac:dyDescent="0.3">
      <c r="A55" s="244" t="s">
        <v>246</v>
      </c>
      <c r="B55" s="268">
        <v>18944.52</v>
      </c>
      <c r="C55" s="268">
        <v>4082</v>
      </c>
      <c r="D55" s="269">
        <v>3480</v>
      </c>
      <c r="E55" s="250">
        <v>3479.72</v>
      </c>
      <c r="F55" s="257">
        <f t="shared" si="0"/>
        <v>18.367950204069565</v>
      </c>
      <c r="G55" s="257">
        <f t="shared" si="1"/>
        <v>99.991954022988509</v>
      </c>
    </row>
    <row r="56" spans="1:10" s="33" customFormat="1" x14ac:dyDescent="0.3">
      <c r="A56" s="294" t="s">
        <v>249</v>
      </c>
      <c r="B56" s="295">
        <f>B54-B55</f>
        <v>-1745.2999999999993</v>
      </c>
      <c r="C56" s="295">
        <f t="shared" ref="C56:E56" si="11">C54-C55</f>
        <v>0</v>
      </c>
      <c r="D56" s="295">
        <f t="shared" si="11"/>
        <v>0</v>
      </c>
      <c r="E56" s="296">
        <f t="shared" si="11"/>
        <v>0</v>
      </c>
      <c r="F56" s="291">
        <f t="shared" si="0"/>
        <v>0</v>
      </c>
      <c r="G56" s="291">
        <v>0</v>
      </c>
    </row>
    <row r="57" spans="1:10" x14ac:dyDescent="0.3">
      <c r="A57" s="266" t="s">
        <v>259</v>
      </c>
      <c r="B57" s="268"/>
      <c r="C57" s="268"/>
      <c r="D57" s="269"/>
      <c r="E57" s="250"/>
      <c r="F57" s="257"/>
      <c r="G57" s="257"/>
    </row>
    <row r="58" spans="1:10" x14ac:dyDescent="0.3">
      <c r="A58" s="258" t="s">
        <v>251</v>
      </c>
      <c r="B58" s="268">
        <v>1745.3</v>
      </c>
      <c r="C58" s="268">
        <v>0</v>
      </c>
      <c r="D58" s="269">
        <v>0</v>
      </c>
      <c r="E58" s="250">
        <v>0</v>
      </c>
      <c r="F58" s="257">
        <f t="shared" si="0"/>
        <v>0</v>
      </c>
      <c r="G58" s="257">
        <v>0</v>
      </c>
    </row>
    <row r="59" spans="1:10" x14ac:dyDescent="0.3">
      <c r="A59" s="244" t="s">
        <v>246</v>
      </c>
      <c r="B59" s="268">
        <v>1745.3</v>
      </c>
      <c r="C59" s="268">
        <v>0</v>
      </c>
      <c r="D59" s="269">
        <v>0</v>
      </c>
      <c r="E59" s="250">
        <v>0</v>
      </c>
      <c r="F59" s="257">
        <f t="shared" si="0"/>
        <v>0</v>
      </c>
      <c r="G59" s="257">
        <v>0</v>
      </c>
    </row>
    <row r="60" spans="1:10" s="33" customFormat="1" x14ac:dyDescent="0.3">
      <c r="A60" s="294" t="s">
        <v>249</v>
      </c>
      <c r="B60" s="297">
        <f t="shared" ref="B60" si="12">B58-B59</f>
        <v>0</v>
      </c>
      <c r="C60" s="297">
        <f t="shared" ref="C60:D60" si="13">C58-C59</f>
        <v>0</v>
      </c>
      <c r="D60" s="297">
        <f t="shared" si="13"/>
        <v>0</v>
      </c>
      <c r="E60" s="298">
        <f>E58-E59</f>
        <v>0</v>
      </c>
      <c r="F60" s="291">
        <v>0</v>
      </c>
      <c r="G60" s="291">
        <v>0</v>
      </c>
    </row>
    <row r="61" spans="1:10" x14ac:dyDescent="0.3">
      <c r="A61" s="259" t="s">
        <v>255</v>
      </c>
      <c r="B61" s="156"/>
      <c r="C61" s="156"/>
      <c r="D61" s="156"/>
      <c r="E61" s="256"/>
      <c r="F61" s="257"/>
      <c r="G61" s="257"/>
    </row>
    <row r="62" spans="1:10" x14ac:dyDescent="0.3">
      <c r="A62" s="266" t="s">
        <v>236</v>
      </c>
      <c r="B62" s="156"/>
      <c r="C62" s="156"/>
      <c r="D62" s="156"/>
      <c r="E62" s="256"/>
      <c r="F62" s="257"/>
      <c r="G62" s="257"/>
    </row>
    <row r="63" spans="1:10" ht="13.2" customHeight="1" x14ac:dyDescent="0.3">
      <c r="A63" s="244" t="s">
        <v>245</v>
      </c>
      <c r="B63" s="268">
        <v>358.2</v>
      </c>
      <c r="C63" s="268">
        <v>400</v>
      </c>
      <c r="D63" s="269">
        <v>400</v>
      </c>
      <c r="E63" s="250">
        <v>244.41</v>
      </c>
      <c r="F63" s="257">
        <f t="shared" si="0"/>
        <v>68.232830820770516</v>
      </c>
      <c r="G63" s="257">
        <f t="shared" si="1"/>
        <v>61.102500000000006</v>
      </c>
    </row>
    <row r="64" spans="1:10" ht="16.8" customHeight="1" x14ac:dyDescent="0.3">
      <c r="A64" s="244" t="s">
        <v>246</v>
      </c>
      <c r="B64" s="271">
        <v>0</v>
      </c>
      <c r="C64" s="271">
        <v>400</v>
      </c>
      <c r="D64" s="271">
        <v>400</v>
      </c>
      <c r="E64" s="251">
        <v>0</v>
      </c>
      <c r="F64" s="257">
        <v>0</v>
      </c>
      <c r="G64" s="257">
        <f t="shared" si="1"/>
        <v>0</v>
      </c>
      <c r="H64" s="245"/>
      <c r="I64" s="245"/>
      <c r="J64" s="245"/>
    </row>
    <row r="65" spans="1:10" s="33" customFormat="1" ht="16.8" customHeight="1" x14ac:dyDescent="0.3">
      <c r="A65" s="294" t="s">
        <v>249</v>
      </c>
      <c r="B65" s="299">
        <f>B63-B64</f>
        <v>358.2</v>
      </c>
      <c r="C65" s="299">
        <f t="shared" ref="C65:E65" si="14">C63-C64</f>
        <v>0</v>
      </c>
      <c r="D65" s="299">
        <f t="shared" si="14"/>
        <v>0</v>
      </c>
      <c r="E65" s="300">
        <f t="shared" si="14"/>
        <v>244.41</v>
      </c>
      <c r="F65" s="291">
        <f t="shared" si="0"/>
        <v>68.232830820770516</v>
      </c>
      <c r="G65" s="291">
        <v>0</v>
      </c>
      <c r="H65" s="245"/>
      <c r="I65" s="245"/>
      <c r="J65" s="245"/>
    </row>
    <row r="66" spans="1:10" ht="13.2" customHeight="1" x14ac:dyDescent="0.3">
      <c r="A66" s="265" t="s">
        <v>260</v>
      </c>
      <c r="B66" s="268"/>
      <c r="C66" s="268"/>
      <c r="D66" s="269"/>
      <c r="E66" s="250"/>
      <c r="F66" s="257"/>
      <c r="G66" s="257"/>
    </row>
    <row r="67" spans="1:10" x14ac:dyDescent="0.3">
      <c r="A67" s="258" t="s">
        <v>251</v>
      </c>
      <c r="B67" s="268">
        <v>3257.94</v>
      </c>
      <c r="C67" s="268">
        <v>3616.14</v>
      </c>
      <c r="D67" s="269">
        <v>3616.14</v>
      </c>
      <c r="E67" s="250">
        <v>3616.14</v>
      </c>
      <c r="F67" s="257">
        <f t="shared" si="0"/>
        <v>110.99467761837234</v>
      </c>
      <c r="G67" s="257">
        <f t="shared" si="1"/>
        <v>100</v>
      </c>
    </row>
    <row r="68" spans="1:10" x14ac:dyDescent="0.3">
      <c r="A68" s="244" t="s">
        <v>246</v>
      </c>
      <c r="B68" s="268">
        <v>0</v>
      </c>
      <c r="C68" s="268">
        <v>3616.14</v>
      </c>
      <c r="D68" s="269">
        <v>3616.14</v>
      </c>
      <c r="E68" s="250">
        <v>0</v>
      </c>
      <c r="F68" s="257">
        <v>0</v>
      </c>
      <c r="G68" s="257">
        <f t="shared" si="1"/>
        <v>0</v>
      </c>
    </row>
    <row r="69" spans="1:10" s="33" customFormat="1" x14ac:dyDescent="0.3">
      <c r="A69" s="294" t="s">
        <v>249</v>
      </c>
      <c r="B69" s="297">
        <f t="shared" ref="B69" si="15">B67-B68</f>
        <v>3257.94</v>
      </c>
      <c r="C69" s="297">
        <f t="shared" ref="C69:D69" si="16">C67-C68</f>
        <v>0</v>
      </c>
      <c r="D69" s="297">
        <f t="shared" si="16"/>
        <v>0</v>
      </c>
      <c r="E69" s="298">
        <f>E67-E68</f>
        <v>3616.14</v>
      </c>
      <c r="F69" s="291">
        <f t="shared" si="0"/>
        <v>110.99467761837234</v>
      </c>
      <c r="G69" s="291">
        <v>0</v>
      </c>
    </row>
    <row r="70" spans="1:10" x14ac:dyDescent="0.3">
      <c r="A70" s="242" t="s">
        <v>230</v>
      </c>
      <c r="B70" s="247">
        <f>B9+B17+B22+B27+B36+B46+B54+B63</f>
        <v>854433.79999999993</v>
      </c>
      <c r="C70" s="247">
        <f>C9+C17+C22+C27+C36+C46+C54+C63</f>
        <v>1001153.43</v>
      </c>
      <c r="D70" s="247">
        <f>D9+D17+D22+D27+D36+D46+D54+D63</f>
        <v>1007828.8</v>
      </c>
      <c r="E70" s="247">
        <f>E9+E17+E22+E27+E36+E46+E54+E63</f>
        <v>994295.89</v>
      </c>
      <c r="F70" s="257">
        <f t="shared" si="0"/>
        <v>116.36897908299039</v>
      </c>
      <c r="G70" s="257">
        <f t="shared" si="1"/>
        <v>98.657221345530104</v>
      </c>
    </row>
    <row r="71" spans="1:10" ht="13.2" customHeight="1" x14ac:dyDescent="0.3">
      <c r="A71" s="246" t="s">
        <v>22</v>
      </c>
      <c r="B71" s="249">
        <f>B10+B18+B23+B28+B37+B47+B55+B64</f>
        <v>860682.46000000008</v>
      </c>
      <c r="C71" s="249">
        <f>C10+C14+C18+C23+C28+C37+C47+C55+C64+C68</f>
        <v>1012204.63</v>
      </c>
      <c r="D71" s="249">
        <f>D10+D14+D18+D23+D28+D37+D47+D55+D64+D68</f>
        <v>1018880</v>
      </c>
      <c r="E71" s="249">
        <f>E10+E14+E18+E23+E28+E37+E47+E55+E64+E68</f>
        <v>1001832.2</v>
      </c>
      <c r="F71" s="257">
        <f t="shared" si="0"/>
        <v>116.39974631294332</v>
      </c>
      <c r="G71" s="257">
        <f t="shared" si="1"/>
        <v>98.326809830402013</v>
      </c>
    </row>
    <row r="72" spans="1:10" x14ac:dyDescent="0.3">
      <c r="A72" s="262" t="s">
        <v>261</v>
      </c>
      <c r="B72" s="126">
        <f>B13+B50+B58+B41+B67</f>
        <v>17299.84</v>
      </c>
      <c r="C72" s="126">
        <f>C13+C31+C40+C50+C58+C67</f>
        <v>11051.199999999999</v>
      </c>
      <c r="D72" s="126">
        <f>D13+D31+D40+D50+D58+D67</f>
        <v>11051.199999999999</v>
      </c>
      <c r="E72" s="126">
        <f>E13+E31+E40+E50+E58+E67</f>
        <v>5941.67</v>
      </c>
      <c r="F72" s="257">
        <f t="shared" si="0"/>
        <v>34.345230938552035</v>
      </c>
      <c r="G72" s="257">
        <f t="shared" si="1"/>
        <v>53.764930505284504</v>
      </c>
    </row>
    <row r="74" spans="1:10" x14ac:dyDescent="0.3">
      <c r="A74" s="288" t="s">
        <v>273</v>
      </c>
    </row>
    <row r="75" spans="1:10" x14ac:dyDescent="0.3">
      <c r="A75" s="288" t="s">
        <v>274</v>
      </c>
    </row>
    <row r="76" spans="1:10" x14ac:dyDescent="0.3">
      <c r="B76" s="38"/>
    </row>
    <row r="77" spans="1:10" x14ac:dyDescent="0.3">
      <c r="B77" s="38"/>
    </row>
  </sheetData>
  <mergeCells count="1">
    <mergeCell ref="A3:G3"/>
  </mergeCells>
  <pageMargins left="0.7" right="0.7" top="0.75" bottom="0.75" header="0.3" footer="0.3"/>
  <pageSetup paperSize="9" scale="64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18" sqref="C18"/>
    </sheetView>
  </sheetViews>
  <sheetFormatPr defaultRowHeight="14.4" x14ac:dyDescent="0.3"/>
  <cols>
    <col min="1" max="1" width="45.33203125" customWidth="1"/>
    <col min="2" max="2" width="16.109375" customWidth="1"/>
    <col min="3" max="3" width="18.6640625" customWidth="1"/>
    <col min="4" max="4" width="14.77734375" customWidth="1"/>
    <col min="5" max="5" width="16.88671875" customWidth="1"/>
    <col min="6" max="6" width="9.44140625" customWidth="1"/>
  </cols>
  <sheetData>
    <row r="1" spans="1:7" ht="17.399999999999999" x14ac:dyDescent="0.3">
      <c r="A1" s="21"/>
      <c r="B1" s="21"/>
      <c r="C1" s="21"/>
      <c r="D1" s="6"/>
      <c r="E1" s="6"/>
      <c r="F1" s="6"/>
    </row>
    <row r="2" spans="1:7" ht="15.75" customHeight="1" x14ac:dyDescent="0.3">
      <c r="A2" s="312" t="s">
        <v>239</v>
      </c>
      <c r="B2" s="312"/>
      <c r="C2" s="312"/>
      <c r="D2" s="312"/>
      <c r="E2" s="312"/>
      <c r="F2" s="312"/>
      <c r="G2" s="312"/>
    </row>
    <row r="3" spans="1:7" ht="17.399999999999999" x14ac:dyDescent="0.3">
      <c r="A3" s="21"/>
      <c r="B3" s="21"/>
      <c r="C3" s="21"/>
      <c r="D3" s="6"/>
      <c r="E3" s="56" t="s">
        <v>115</v>
      </c>
      <c r="F3" s="56"/>
    </row>
    <row r="4" spans="1:7" ht="22.8" customHeight="1" x14ac:dyDescent="0.3">
      <c r="A4" s="17" t="s">
        <v>21</v>
      </c>
      <c r="B4" s="161" t="s">
        <v>267</v>
      </c>
      <c r="C4" s="17" t="s">
        <v>268</v>
      </c>
      <c r="D4" s="17" t="s">
        <v>226</v>
      </c>
      <c r="E4" s="162" t="s">
        <v>269</v>
      </c>
      <c r="F4" s="169" t="s">
        <v>214</v>
      </c>
      <c r="G4" s="169" t="s">
        <v>214</v>
      </c>
    </row>
    <row r="5" spans="1:7" ht="11.4" customHeight="1" x14ac:dyDescent="0.3">
      <c r="A5" s="171">
        <v>1</v>
      </c>
      <c r="B5" s="172">
        <v>2</v>
      </c>
      <c r="C5" s="172">
        <v>3</v>
      </c>
      <c r="D5" s="165">
        <v>4</v>
      </c>
      <c r="E5" s="173">
        <v>5</v>
      </c>
      <c r="F5" s="174" t="s">
        <v>220</v>
      </c>
      <c r="G5" s="175" t="s">
        <v>278</v>
      </c>
    </row>
    <row r="6" spans="1:7" s="33" customFormat="1" x14ac:dyDescent="0.3">
      <c r="A6" s="58" t="s">
        <v>22</v>
      </c>
      <c r="B6" s="177">
        <f t="shared" ref="B6:E6" si="0">B7</f>
        <v>871733.65</v>
      </c>
      <c r="C6" s="59">
        <f t="shared" si="0"/>
        <v>1012204.63</v>
      </c>
      <c r="D6" s="59">
        <f t="shared" si="0"/>
        <v>1018880</v>
      </c>
      <c r="E6" s="59">
        <f t="shared" si="0"/>
        <v>1000237.56</v>
      </c>
      <c r="F6" s="181">
        <f>E6/B6*100</f>
        <v>114.74118958239137</v>
      </c>
      <c r="G6" s="176">
        <f t="shared" ref="G6:G11" si="1">E6/D6*100</f>
        <v>98.170300722361816</v>
      </c>
    </row>
    <row r="7" spans="1:7" s="33" customFormat="1" x14ac:dyDescent="0.3">
      <c r="A7" s="45" t="s">
        <v>109</v>
      </c>
      <c r="B7" s="178">
        <f t="shared" ref="B7" si="2">B8+B10</f>
        <v>871733.65</v>
      </c>
      <c r="C7" s="46">
        <f t="shared" ref="C7:E7" si="3">C8+C10</f>
        <v>1012204.63</v>
      </c>
      <c r="D7" s="46">
        <f t="shared" si="3"/>
        <v>1018880</v>
      </c>
      <c r="E7" s="46">
        <f t="shared" si="3"/>
        <v>1000237.56</v>
      </c>
      <c r="F7" s="182">
        <f t="shared" ref="F7" si="4">E7/B7*100</f>
        <v>114.74118958239137</v>
      </c>
      <c r="G7" s="142">
        <f t="shared" si="1"/>
        <v>98.170300722361816</v>
      </c>
    </row>
    <row r="8" spans="1:7" s="33" customFormat="1" x14ac:dyDescent="0.3">
      <c r="A8" s="43" t="s">
        <v>110</v>
      </c>
      <c r="B8" s="179">
        <f t="shared" ref="B8:E8" si="5">B9</f>
        <v>836954.89</v>
      </c>
      <c r="C8" s="30">
        <f t="shared" si="5"/>
        <v>976961</v>
      </c>
      <c r="D8" s="30">
        <f t="shared" si="5"/>
        <v>982568</v>
      </c>
      <c r="E8" s="30">
        <f t="shared" si="5"/>
        <v>971051.01</v>
      </c>
      <c r="F8" s="126">
        <f>E8/B8*100</f>
        <v>116.02190531439514</v>
      </c>
      <c r="G8" s="126">
        <f t="shared" si="1"/>
        <v>98.82786840198338</v>
      </c>
    </row>
    <row r="9" spans="1:7" x14ac:dyDescent="0.3">
      <c r="A9" s="12" t="s">
        <v>111</v>
      </c>
      <c r="B9" s="180">
        <v>836954.89</v>
      </c>
      <c r="C9" s="32">
        <v>976961</v>
      </c>
      <c r="D9" s="32">
        <v>982568</v>
      </c>
      <c r="E9" s="32">
        <v>971051.01</v>
      </c>
      <c r="F9" s="126">
        <f>E9/B9*100</f>
        <v>116.02190531439514</v>
      </c>
      <c r="G9" s="143">
        <f t="shared" si="1"/>
        <v>98.82786840198338</v>
      </c>
    </row>
    <row r="10" spans="1:7" s="33" customFormat="1" x14ac:dyDescent="0.3">
      <c r="A10" s="11" t="s">
        <v>113</v>
      </c>
      <c r="B10" s="179">
        <f t="shared" ref="B10:E10" si="6">B11</f>
        <v>34778.76</v>
      </c>
      <c r="C10" s="30">
        <f t="shared" si="6"/>
        <v>35243.629999999997</v>
      </c>
      <c r="D10" s="30">
        <f t="shared" si="6"/>
        <v>36312</v>
      </c>
      <c r="E10" s="30">
        <f t="shared" si="6"/>
        <v>29186.55</v>
      </c>
      <c r="F10" s="126">
        <f>E10/B10*100</f>
        <v>83.920617066278382</v>
      </c>
      <c r="G10" s="126">
        <f t="shared" si="1"/>
        <v>80.377148050231327</v>
      </c>
    </row>
    <row r="11" spans="1:7" x14ac:dyDescent="0.3">
      <c r="A11" s="12" t="s">
        <v>114</v>
      </c>
      <c r="B11" s="180">
        <v>34778.76</v>
      </c>
      <c r="C11" s="32">
        <v>35243.629999999997</v>
      </c>
      <c r="D11" s="32">
        <v>36312</v>
      </c>
      <c r="E11" s="32">
        <v>29186.55</v>
      </c>
      <c r="F11" s="126">
        <f>E11/B11*100</f>
        <v>83.920617066278382</v>
      </c>
      <c r="G11" s="143">
        <f t="shared" si="1"/>
        <v>80.377148050231327</v>
      </c>
    </row>
  </sheetData>
  <mergeCells count="1">
    <mergeCell ref="A2:G2"/>
  </mergeCells>
  <pageMargins left="0.7" right="0.7" top="0.75" bottom="0.75" header="0.3" footer="0.3"/>
  <pageSetup paperSize="9" orientation="landscape" horizontalDpi="4294967293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F25" sqref="F25"/>
    </sheetView>
  </sheetViews>
  <sheetFormatPr defaultRowHeight="14.4" x14ac:dyDescent="0.3"/>
  <cols>
    <col min="1" max="1" width="7.88671875" customWidth="1"/>
    <col min="2" max="2" width="8.44140625" customWidth="1"/>
    <col min="3" max="3" width="6.33203125" customWidth="1"/>
    <col min="4" max="7" width="25.33203125" customWidth="1"/>
  </cols>
  <sheetData>
    <row r="1" spans="1:7" ht="15.6" x14ac:dyDescent="0.3">
      <c r="A1" s="319" t="s">
        <v>128</v>
      </c>
      <c r="B1" s="319"/>
      <c r="C1" s="319"/>
      <c r="D1" s="319"/>
      <c r="E1" s="319"/>
      <c r="F1" s="319"/>
      <c r="G1" s="319"/>
    </row>
    <row r="2" spans="1:7" ht="17.399999999999999" x14ac:dyDescent="0.3">
      <c r="A2" s="21"/>
      <c r="B2" s="21"/>
      <c r="C2" s="21"/>
      <c r="D2" s="21"/>
      <c r="E2" s="21"/>
      <c r="F2" s="21"/>
      <c r="G2" s="21"/>
    </row>
    <row r="3" spans="1:7" ht="15.6" x14ac:dyDescent="0.3">
      <c r="A3" s="319" t="s">
        <v>24</v>
      </c>
      <c r="B3" s="319"/>
      <c r="C3" s="319"/>
      <c r="D3" s="319"/>
      <c r="E3" s="319"/>
      <c r="F3" s="320"/>
      <c r="G3" s="320"/>
    </row>
    <row r="4" spans="1:7" ht="17.399999999999999" x14ac:dyDescent="0.3">
      <c r="A4" s="21"/>
      <c r="B4" s="21"/>
      <c r="C4" s="21"/>
      <c r="D4" s="21"/>
      <c r="E4" s="21"/>
      <c r="F4" s="6"/>
      <c r="G4" s="6"/>
    </row>
    <row r="5" spans="1:7" ht="15.6" x14ac:dyDescent="0.3">
      <c r="A5" s="319" t="s">
        <v>129</v>
      </c>
      <c r="B5" s="335"/>
      <c r="C5" s="335"/>
      <c r="D5" s="335"/>
      <c r="E5" s="335"/>
      <c r="F5" s="335"/>
      <c r="G5" s="335"/>
    </row>
    <row r="6" spans="1:7" ht="17.399999999999999" x14ac:dyDescent="0.3">
      <c r="A6" s="21"/>
      <c r="B6" s="21"/>
      <c r="C6" s="21"/>
      <c r="D6" s="21"/>
      <c r="E6" s="21"/>
      <c r="F6" s="6"/>
      <c r="G6" s="6"/>
    </row>
    <row r="7" spans="1:7" ht="26.4" x14ac:dyDescent="0.3">
      <c r="A7" s="17" t="s">
        <v>13</v>
      </c>
      <c r="B7" s="16" t="s">
        <v>14</v>
      </c>
      <c r="C7" s="16" t="s">
        <v>15</v>
      </c>
      <c r="D7" s="16" t="s">
        <v>130</v>
      </c>
      <c r="E7" s="17" t="s">
        <v>30</v>
      </c>
      <c r="F7" s="17" t="s">
        <v>31</v>
      </c>
      <c r="G7" s="17" t="s">
        <v>32</v>
      </c>
    </row>
    <row r="8" spans="1:7" ht="24.75" customHeight="1" x14ac:dyDescent="0.3">
      <c r="A8" s="10">
        <v>8</v>
      </c>
      <c r="B8" s="10"/>
      <c r="C8" s="10"/>
      <c r="D8" s="10" t="s">
        <v>131</v>
      </c>
      <c r="E8" s="47"/>
      <c r="F8" s="47"/>
      <c r="G8" s="47"/>
    </row>
    <row r="9" spans="1:7" ht="19.5" customHeight="1" x14ac:dyDescent="0.3">
      <c r="A9" s="10"/>
      <c r="B9" s="48">
        <v>84</v>
      </c>
      <c r="C9" s="48"/>
      <c r="D9" s="48" t="s">
        <v>132</v>
      </c>
      <c r="E9" s="47"/>
      <c r="F9" s="47"/>
      <c r="G9" s="47"/>
    </row>
    <row r="10" spans="1:7" ht="25.5" customHeight="1" x14ac:dyDescent="0.3">
      <c r="A10" s="49"/>
      <c r="B10" s="49"/>
      <c r="C10" s="50">
        <v>81</v>
      </c>
      <c r="D10" s="51" t="s">
        <v>133</v>
      </c>
      <c r="E10" s="47"/>
      <c r="F10" s="47"/>
      <c r="G10" s="47"/>
    </row>
    <row r="11" spans="1:7" ht="28.5" customHeight="1" x14ac:dyDescent="0.3">
      <c r="A11" s="11">
        <v>5</v>
      </c>
      <c r="B11" s="52"/>
      <c r="C11" s="52"/>
      <c r="D11" s="53" t="s">
        <v>134</v>
      </c>
      <c r="E11" s="47"/>
      <c r="F11" s="47"/>
      <c r="G11" s="47"/>
    </row>
    <row r="12" spans="1:7" ht="29.25" customHeight="1" x14ac:dyDescent="0.3">
      <c r="A12" s="48"/>
      <c r="B12" s="48">
        <v>54</v>
      </c>
      <c r="C12" s="48"/>
      <c r="D12" s="54" t="s">
        <v>135</v>
      </c>
      <c r="E12" s="47"/>
      <c r="F12" s="47"/>
      <c r="G12" s="55"/>
    </row>
    <row r="13" spans="1:7" x14ac:dyDescent="0.3">
      <c r="A13" s="48"/>
      <c r="B13" s="48"/>
      <c r="C13" s="50">
        <v>11</v>
      </c>
      <c r="D13" s="50" t="s">
        <v>136</v>
      </c>
      <c r="E13" s="47"/>
      <c r="F13" s="47"/>
      <c r="G13" s="55"/>
    </row>
    <row r="14" spans="1:7" x14ac:dyDescent="0.3">
      <c r="A14" s="48"/>
      <c r="B14" s="48"/>
      <c r="C14" s="50">
        <v>31</v>
      </c>
      <c r="D14" s="50" t="s">
        <v>137</v>
      </c>
      <c r="E14" s="47"/>
      <c r="F14" s="47"/>
      <c r="G14" s="55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1"/>
  <sheetViews>
    <sheetView tabSelected="1" topLeftCell="A186" zoomScaleNormal="100" workbookViewId="0">
      <selection activeCell="D189" sqref="D18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3.88671875" customWidth="1"/>
    <col min="5" max="5" width="16.33203125" customWidth="1"/>
    <col min="6" max="7" width="18.6640625" customWidth="1"/>
    <col min="8" max="8" width="8.44140625" customWidth="1"/>
  </cols>
  <sheetData>
    <row r="1" spans="1:13" s="39" customFormat="1" ht="15.6" x14ac:dyDescent="0.3">
      <c r="A1" s="60"/>
      <c r="B1" s="60"/>
      <c r="C1" s="60"/>
      <c r="D1" s="60"/>
      <c r="E1" s="60"/>
      <c r="F1" s="64"/>
      <c r="G1" s="60"/>
    </row>
    <row r="2" spans="1:13" s="39" customFormat="1" ht="18" customHeight="1" x14ac:dyDescent="0.3">
      <c r="A2" s="358" t="s">
        <v>23</v>
      </c>
      <c r="B2" s="359"/>
      <c r="C2" s="359"/>
      <c r="D2" s="359"/>
      <c r="E2" s="359"/>
      <c r="F2" s="359"/>
      <c r="G2" s="359"/>
    </row>
    <row r="3" spans="1:13" s="39" customFormat="1" ht="18" customHeight="1" x14ac:dyDescent="0.3">
      <c r="A3" s="233"/>
      <c r="B3" s="237"/>
      <c r="C3" s="237"/>
      <c r="D3" s="237"/>
      <c r="E3" s="237"/>
      <c r="F3" s="237"/>
      <c r="G3" s="237"/>
    </row>
    <row r="4" spans="1:13" s="39" customFormat="1" ht="18" customHeight="1" x14ac:dyDescent="0.3">
      <c r="A4" s="339" t="s">
        <v>238</v>
      </c>
      <c r="B4" s="339"/>
      <c r="C4" s="339"/>
      <c r="D4" s="339"/>
      <c r="E4" s="339"/>
      <c r="F4" s="339"/>
      <c r="G4" s="339"/>
      <c r="H4" s="339"/>
    </row>
    <row r="5" spans="1:13" s="39" customFormat="1" ht="18" customHeight="1" x14ac:dyDescent="0.3">
      <c r="A5" s="233"/>
      <c r="B5" s="237"/>
      <c r="C5" s="237"/>
      <c r="D5" s="237"/>
      <c r="E5" s="237"/>
      <c r="F5" s="237"/>
      <c r="G5" s="237"/>
    </row>
    <row r="6" spans="1:13" s="39" customFormat="1" ht="31.2" x14ac:dyDescent="0.3">
      <c r="A6" s="360" t="s">
        <v>25</v>
      </c>
      <c r="B6" s="361"/>
      <c r="C6" s="362"/>
      <c r="D6" s="65" t="s">
        <v>26</v>
      </c>
      <c r="E6" s="231" t="s">
        <v>268</v>
      </c>
      <c r="F6" s="231" t="s">
        <v>226</v>
      </c>
      <c r="G6" s="112" t="s">
        <v>276</v>
      </c>
      <c r="H6" s="127" t="s">
        <v>214</v>
      </c>
    </row>
    <row r="7" spans="1:13" s="149" customFormat="1" ht="11.4" customHeight="1" x14ac:dyDescent="0.25">
      <c r="A7" s="340">
        <v>1</v>
      </c>
      <c r="B7" s="341"/>
      <c r="C7" s="341"/>
      <c r="D7" s="342"/>
      <c r="E7" s="146">
        <v>2</v>
      </c>
      <c r="F7" s="147">
        <v>3</v>
      </c>
      <c r="G7" s="148">
        <v>4</v>
      </c>
      <c r="H7" s="130" t="s">
        <v>277</v>
      </c>
    </row>
    <row r="8" spans="1:13" s="40" customFormat="1" ht="15.6" x14ac:dyDescent="0.3">
      <c r="A8" s="369"/>
      <c r="B8" s="370"/>
      <c r="C8" s="371"/>
      <c r="D8" s="66" t="s">
        <v>89</v>
      </c>
      <c r="E8" s="67">
        <f>E144+E9+E188</f>
        <v>1012204.63</v>
      </c>
      <c r="F8" s="67">
        <f>F144+F9+F188</f>
        <v>1018880</v>
      </c>
      <c r="G8" s="114">
        <f>G144+G9+G188</f>
        <v>1001832.2000000002</v>
      </c>
      <c r="H8" s="131">
        <f>G8/F8*100</f>
        <v>98.326809830402027</v>
      </c>
    </row>
    <row r="9" spans="1:13" s="33" customFormat="1" ht="47.25" customHeight="1" x14ac:dyDescent="0.3">
      <c r="A9" s="366" t="s">
        <v>98</v>
      </c>
      <c r="B9" s="367"/>
      <c r="C9" s="368"/>
      <c r="D9" s="68" t="s">
        <v>147</v>
      </c>
      <c r="E9" s="69">
        <f>E10+E22+E44+E57+E70+E83+E96+E102+E108+E114+E120+E126</f>
        <v>35243.630000000005</v>
      </c>
      <c r="F9" s="69">
        <f>F10+F22+F44+F57+F70+F83+F96+F102+F108+F114+F120+F126+F132</f>
        <v>36312</v>
      </c>
      <c r="G9" s="115">
        <f>G10+G22+G44+G57+G70+G83+G96+G102+G108+G114+G120+G126+G132+G138</f>
        <v>29186.549999999996</v>
      </c>
      <c r="H9" s="132">
        <f>G9/F9*100</f>
        <v>80.377148050231312</v>
      </c>
      <c r="M9" s="123"/>
    </row>
    <row r="10" spans="1:13" s="63" customFormat="1" ht="46.5" customHeight="1" x14ac:dyDescent="0.3">
      <c r="A10" s="363" t="s">
        <v>120</v>
      </c>
      <c r="B10" s="364"/>
      <c r="C10" s="365"/>
      <c r="D10" s="70" t="s">
        <v>153</v>
      </c>
      <c r="E10" s="71">
        <f t="shared" ref="E10:G11" si="0">E11</f>
        <v>876.61</v>
      </c>
      <c r="F10" s="71">
        <f t="shared" si="0"/>
        <v>1320</v>
      </c>
      <c r="G10" s="116">
        <f t="shared" si="0"/>
        <v>1319.08</v>
      </c>
      <c r="H10" s="133">
        <f>G10/F10*100</f>
        <v>99.930303030303023</v>
      </c>
      <c r="M10" s="124"/>
    </row>
    <row r="11" spans="1:13" s="33" customFormat="1" ht="31.2" x14ac:dyDescent="0.3">
      <c r="A11" s="346" t="s">
        <v>90</v>
      </c>
      <c r="B11" s="347"/>
      <c r="C11" s="348"/>
      <c r="D11" s="72" t="s">
        <v>213</v>
      </c>
      <c r="E11" s="73">
        <f t="shared" si="0"/>
        <v>876.61</v>
      </c>
      <c r="F11" s="73">
        <f t="shared" si="0"/>
        <v>1320</v>
      </c>
      <c r="G11" s="117">
        <f t="shared" si="0"/>
        <v>1319.08</v>
      </c>
      <c r="H11" s="134">
        <f>G11/F11*100</f>
        <v>99.930303030303023</v>
      </c>
      <c r="M11" s="123"/>
    </row>
    <row r="12" spans="1:13" s="33" customFormat="1" ht="15.6" x14ac:dyDescent="0.3">
      <c r="A12" s="349">
        <v>3</v>
      </c>
      <c r="B12" s="350"/>
      <c r="C12" s="351"/>
      <c r="D12" s="74" t="s">
        <v>18</v>
      </c>
      <c r="E12" s="75">
        <f t="shared" ref="E12:G12" si="1">E13</f>
        <v>876.61</v>
      </c>
      <c r="F12" s="75">
        <f t="shared" si="1"/>
        <v>1320</v>
      </c>
      <c r="G12" s="118">
        <f t="shared" si="1"/>
        <v>1319.08</v>
      </c>
      <c r="H12" s="135">
        <f>G12/F12*100</f>
        <v>99.930303030303023</v>
      </c>
    </row>
    <row r="13" spans="1:13" s="33" customFormat="1" ht="15.6" x14ac:dyDescent="0.3">
      <c r="A13" s="343">
        <v>32</v>
      </c>
      <c r="B13" s="344"/>
      <c r="C13" s="345"/>
      <c r="D13" s="74" t="s">
        <v>27</v>
      </c>
      <c r="E13" s="75">
        <f>E14+E16+E18+E20</f>
        <v>876.61</v>
      </c>
      <c r="F13" s="75">
        <f t="shared" ref="F13:G13" si="2">F14+F16+F18+F20</f>
        <v>1320</v>
      </c>
      <c r="G13" s="118">
        <f t="shared" si="2"/>
        <v>1319.08</v>
      </c>
      <c r="H13" s="135">
        <f t="shared" ref="H13:H19" si="3">G13/F13*100</f>
        <v>99.930303030303023</v>
      </c>
    </row>
    <row r="14" spans="1:13" s="33" customFormat="1" ht="30" customHeight="1" x14ac:dyDescent="0.3">
      <c r="A14" s="343">
        <v>321</v>
      </c>
      <c r="B14" s="344"/>
      <c r="C14" s="345"/>
      <c r="D14" s="74" t="s">
        <v>58</v>
      </c>
      <c r="E14" s="75">
        <f t="shared" ref="E14:G14" si="4">E15</f>
        <v>530</v>
      </c>
      <c r="F14" s="75">
        <f t="shared" si="4"/>
        <v>783</v>
      </c>
      <c r="G14" s="118">
        <f t="shared" si="4"/>
        <v>782.47</v>
      </c>
      <c r="H14" s="135">
        <f t="shared" si="3"/>
        <v>99.93231162196679</v>
      </c>
    </row>
    <row r="15" spans="1:13" s="31" customFormat="1" ht="15.6" x14ac:dyDescent="0.3">
      <c r="A15" s="336">
        <v>32119</v>
      </c>
      <c r="B15" s="337"/>
      <c r="C15" s="338"/>
      <c r="D15" s="76" t="s">
        <v>152</v>
      </c>
      <c r="E15" s="77">
        <v>530</v>
      </c>
      <c r="F15" s="77">
        <v>783</v>
      </c>
      <c r="G15" s="119">
        <v>782.47</v>
      </c>
      <c r="H15" s="274">
        <f t="shared" si="3"/>
        <v>99.93231162196679</v>
      </c>
    </row>
    <row r="16" spans="1:13" s="33" customFormat="1" ht="30" customHeight="1" x14ac:dyDescent="0.3">
      <c r="A16" s="343">
        <v>322</v>
      </c>
      <c r="B16" s="344"/>
      <c r="C16" s="345"/>
      <c r="D16" s="74" t="s">
        <v>60</v>
      </c>
      <c r="E16" s="75">
        <f>E17</f>
        <v>240</v>
      </c>
      <c r="F16" s="75">
        <f t="shared" ref="F16:G16" si="5">F17</f>
        <v>430</v>
      </c>
      <c r="G16" s="118">
        <f t="shared" si="5"/>
        <v>430</v>
      </c>
      <c r="H16" s="135">
        <f t="shared" si="3"/>
        <v>100</v>
      </c>
    </row>
    <row r="17" spans="1:8" s="31" customFormat="1" ht="15.6" x14ac:dyDescent="0.3">
      <c r="A17" s="336">
        <v>32229</v>
      </c>
      <c r="B17" s="337"/>
      <c r="C17" s="338"/>
      <c r="D17" s="76" t="s">
        <v>70</v>
      </c>
      <c r="E17" s="78">
        <v>240</v>
      </c>
      <c r="F17" s="78">
        <v>430</v>
      </c>
      <c r="G17" s="120">
        <v>430</v>
      </c>
      <c r="H17" s="274">
        <f t="shared" si="3"/>
        <v>100</v>
      </c>
    </row>
    <row r="18" spans="1:8" s="33" customFormat="1" ht="30" customHeight="1" x14ac:dyDescent="0.3">
      <c r="A18" s="343">
        <v>323</v>
      </c>
      <c r="B18" s="344"/>
      <c r="C18" s="345"/>
      <c r="D18" s="74" t="s">
        <v>71</v>
      </c>
      <c r="E18" s="75">
        <f t="shared" ref="E18:G18" si="6">E19</f>
        <v>106.61</v>
      </c>
      <c r="F18" s="75">
        <f t="shared" si="6"/>
        <v>107</v>
      </c>
      <c r="G18" s="118">
        <f t="shared" si="6"/>
        <v>106.61</v>
      </c>
      <c r="H18" s="135">
        <f t="shared" si="3"/>
        <v>99.63551401869158</v>
      </c>
    </row>
    <row r="19" spans="1:8" s="31" customFormat="1" ht="30" x14ac:dyDescent="0.3">
      <c r="A19" s="336">
        <v>32319</v>
      </c>
      <c r="B19" s="337"/>
      <c r="C19" s="338"/>
      <c r="D19" s="76" t="s">
        <v>154</v>
      </c>
      <c r="E19" s="78">
        <v>106.61</v>
      </c>
      <c r="F19" s="78">
        <v>107</v>
      </c>
      <c r="G19" s="121">
        <v>106.61</v>
      </c>
      <c r="H19" s="274">
        <f t="shared" si="3"/>
        <v>99.63551401869158</v>
      </c>
    </row>
    <row r="20" spans="1:8" s="33" customFormat="1" ht="31.2" x14ac:dyDescent="0.3">
      <c r="A20" s="343">
        <v>329</v>
      </c>
      <c r="B20" s="344"/>
      <c r="C20" s="345"/>
      <c r="D20" s="74" t="s">
        <v>62</v>
      </c>
      <c r="E20" s="75">
        <f t="shared" ref="E20:G20" si="7">E21</f>
        <v>0</v>
      </c>
      <c r="F20" s="75">
        <f t="shared" si="7"/>
        <v>0</v>
      </c>
      <c r="G20" s="118">
        <f t="shared" si="7"/>
        <v>0</v>
      </c>
      <c r="H20" s="137">
        <v>0</v>
      </c>
    </row>
    <row r="21" spans="1:8" ht="30" x14ac:dyDescent="0.3">
      <c r="A21" s="336">
        <v>32999</v>
      </c>
      <c r="B21" s="337"/>
      <c r="C21" s="338"/>
      <c r="D21" s="76" t="s">
        <v>62</v>
      </c>
      <c r="E21" s="77">
        <v>0</v>
      </c>
      <c r="F21" s="77">
        <v>0</v>
      </c>
      <c r="G21" s="119">
        <v>0</v>
      </c>
      <c r="H21" s="150">
        <v>0</v>
      </c>
    </row>
    <row r="22" spans="1:8" s="33" customFormat="1" ht="30" customHeight="1" x14ac:dyDescent="0.3">
      <c r="A22" s="352" t="s">
        <v>155</v>
      </c>
      <c r="B22" s="353"/>
      <c r="C22" s="354"/>
      <c r="D22" s="79" t="s">
        <v>156</v>
      </c>
      <c r="E22" s="80">
        <f t="shared" ref="E22:G22" si="8">E23</f>
        <v>15237.34</v>
      </c>
      <c r="F22" s="80">
        <f t="shared" si="8"/>
        <v>16416</v>
      </c>
      <c r="G22" s="122">
        <f t="shared" si="8"/>
        <v>11302.679999999998</v>
      </c>
      <c r="H22" s="133">
        <f>G22/F22*100</f>
        <v>68.851608187134488</v>
      </c>
    </row>
    <row r="23" spans="1:8" s="33" customFormat="1" ht="31.2" x14ac:dyDescent="0.3">
      <c r="A23" s="346" t="s">
        <v>90</v>
      </c>
      <c r="B23" s="347"/>
      <c r="C23" s="348"/>
      <c r="D23" s="72" t="s">
        <v>184</v>
      </c>
      <c r="E23" s="73">
        <f t="shared" ref="E23:G23" si="9">E24</f>
        <v>15237.34</v>
      </c>
      <c r="F23" s="73">
        <f t="shared" si="9"/>
        <v>16416</v>
      </c>
      <c r="G23" s="117">
        <f t="shared" si="9"/>
        <v>11302.679999999998</v>
      </c>
      <c r="H23" s="134">
        <f>G23/F23*100</f>
        <v>68.851608187134488</v>
      </c>
    </row>
    <row r="24" spans="1:8" s="33" customFormat="1" ht="15.6" x14ac:dyDescent="0.3">
      <c r="A24" s="349">
        <v>3</v>
      </c>
      <c r="B24" s="350"/>
      <c r="C24" s="351"/>
      <c r="D24" s="74" t="s">
        <v>18</v>
      </c>
      <c r="E24" s="75">
        <f>E25+E43</f>
        <v>15237.34</v>
      </c>
      <c r="F24" s="75">
        <f>F25+F43</f>
        <v>16416</v>
      </c>
      <c r="G24" s="75">
        <f>G25+G41</f>
        <v>11302.679999999998</v>
      </c>
      <c r="H24" s="135">
        <f>G24/F24*100</f>
        <v>68.851608187134488</v>
      </c>
    </row>
    <row r="25" spans="1:8" s="33" customFormat="1" ht="15.6" x14ac:dyDescent="0.3">
      <c r="A25" s="343">
        <v>32</v>
      </c>
      <c r="B25" s="344"/>
      <c r="C25" s="345"/>
      <c r="D25" s="74" t="s">
        <v>27</v>
      </c>
      <c r="E25" s="75">
        <f>E26+E28+E34</f>
        <v>15237.34</v>
      </c>
      <c r="F25" s="75">
        <f t="shared" ref="F25" si="10">F26+F28+F34</f>
        <v>16366</v>
      </c>
      <c r="G25" s="75">
        <f>G26+G28+G34</f>
        <v>11205.779999999999</v>
      </c>
      <c r="H25" s="135">
        <f t="shared" ref="H25:H43" si="11">G25/F25*100</f>
        <v>68.469876573383843</v>
      </c>
    </row>
    <row r="26" spans="1:8" s="33" customFormat="1" ht="19.2" customHeight="1" x14ac:dyDescent="0.3">
      <c r="A26" s="343">
        <v>321</v>
      </c>
      <c r="B26" s="344"/>
      <c r="C26" s="345"/>
      <c r="D26" s="273" t="s">
        <v>58</v>
      </c>
      <c r="E26" s="75">
        <f>E27</f>
        <v>0</v>
      </c>
      <c r="F26" s="75">
        <f t="shared" ref="F26:G26" si="12">F27</f>
        <v>4</v>
      </c>
      <c r="G26" s="75">
        <f t="shared" si="12"/>
        <v>3.62</v>
      </c>
      <c r="H26" s="135">
        <f t="shared" si="11"/>
        <v>90.5</v>
      </c>
    </row>
    <row r="27" spans="1:8" s="33" customFormat="1" ht="16.2" customHeight="1" x14ac:dyDescent="0.3">
      <c r="A27" s="336">
        <v>32131</v>
      </c>
      <c r="B27" s="337"/>
      <c r="C27" s="338"/>
      <c r="D27" s="76" t="s">
        <v>67</v>
      </c>
      <c r="E27" s="77">
        <v>0</v>
      </c>
      <c r="F27" s="77">
        <v>4</v>
      </c>
      <c r="G27" s="77">
        <v>3.62</v>
      </c>
      <c r="H27" s="274">
        <f t="shared" si="11"/>
        <v>90.5</v>
      </c>
    </row>
    <row r="28" spans="1:8" s="33" customFormat="1" ht="30" customHeight="1" x14ac:dyDescent="0.3">
      <c r="A28" s="343">
        <v>322</v>
      </c>
      <c r="B28" s="344"/>
      <c r="C28" s="345"/>
      <c r="D28" s="74" t="s">
        <v>60</v>
      </c>
      <c r="E28" s="75">
        <f>SUM(E29:E33)</f>
        <v>12409.5</v>
      </c>
      <c r="F28" s="75">
        <f t="shared" ref="F28:G28" si="13">SUM(F29:F33)</f>
        <v>11932</v>
      </c>
      <c r="G28" s="75">
        <f t="shared" si="13"/>
        <v>6799.55</v>
      </c>
      <c r="H28" s="135">
        <f t="shared" si="11"/>
        <v>56.985836406302383</v>
      </c>
    </row>
    <row r="29" spans="1:8" ht="30" x14ac:dyDescent="0.3">
      <c r="A29" s="336">
        <v>32219</v>
      </c>
      <c r="B29" s="337"/>
      <c r="C29" s="338"/>
      <c r="D29" s="76" t="s">
        <v>124</v>
      </c>
      <c r="E29" s="78">
        <v>0</v>
      </c>
      <c r="F29" s="78">
        <v>0</v>
      </c>
      <c r="G29" s="120"/>
      <c r="H29" s="150">
        <v>0</v>
      </c>
    </row>
    <row r="30" spans="1:8" ht="15.6" x14ac:dyDescent="0.3">
      <c r="A30" s="336">
        <v>32231</v>
      </c>
      <c r="B30" s="337"/>
      <c r="C30" s="338"/>
      <c r="D30" s="76" t="s">
        <v>125</v>
      </c>
      <c r="E30" s="78">
        <v>2800</v>
      </c>
      <c r="F30" s="78">
        <v>2594</v>
      </c>
      <c r="G30" s="120">
        <v>2589.7800000000002</v>
      </c>
      <c r="H30" s="274">
        <f t="shared" si="11"/>
        <v>99.837316885119506</v>
      </c>
    </row>
    <row r="31" spans="1:8" ht="15.6" x14ac:dyDescent="0.3">
      <c r="A31" s="336">
        <v>32233</v>
      </c>
      <c r="B31" s="337"/>
      <c r="C31" s="338"/>
      <c r="D31" s="76" t="s">
        <v>126</v>
      </c>
      <c r="E31" s="78">
        <v>4500</v>
      </c>
      <c r="F31" s="78">
        <v>3189</v>
      </c>
      <c r="G31" s="120">
        <v>3170.52</v>
      </c>
      <c r="H31" s="274">
        <f t="shared" si="11"/>
        <v>99.420507996237063</v>
      </c>
    </row>
    <row r="32" spans="1:8" ht="15.6" x14ac:dyDescent="0.3">
      <c r="A32" s="336">
        <v>32234</v>
      </c>
      <c r="B32" s="337"/>
      <c r="C32" s="338"/>
      <c r="D32" s="76" t="s">
        <v>127</v>
      </c>
      <c r="E32" s="78">
        <v>0</v>
      </c>
      <c r="F32" s="78">
        <v>0</v>
      </c>
      <c r="G32" s="120">
        <v>0</v>
      </c>
      <c r="H32" s="150">
        <v>0</v>
      </c>
    </row>
    <row r="33" spans="1:8" s="33" customFormat="1" ht="30" x14ac:dyDescent="0.3">
      <c r="A33" s="336">
        <v>32244</v>
      </c>
      <c r="B33" s="337"/>
      <c r="C33" s="338"/>
      <c r="D33" s="76" t="s">
        <v>95</v>
      </c>
      <c r="E33" s="77">
        <v>5109.5</v>
      </c>
      <c r="F33" s="77">
        <v>6149</v>
      </c>
      <c r="G33" s="119">
        <v>1039.25</v>
      </c>
      <c r="H33" s="274">
        <f t="shared" si="11"/>
        <v>16.901122133680275</v>
      </c>
    </row>
    <row r="34" spans="1:8" s="33" customFormat="1" ht="28.8" customHeight="1" x14ac:dyDescent="0.3">
      <c r="A34" s="343">
        <v>323</v>
      </c>
      <c r="B34" s="344"/>
      <c r="C34" s="345"/>
      <c r="D34" s="74" t="s">
        <v>71</v>
      </c>
      <c r="E34" s="75">
        <f>SUM(E35:E40)</f>
        <v>2827.84</v>
      </c>
      <c r="F34" s="75">
        <f t="shared" ref="F34:G34" si="14">SUM(F35:F40)</f>
        <v>4430</v>
      </c>
      <c r="G34" s="75">
        <f t="shared" si="14"/>
        <v>4402.6099999999997</v>
      </c>
      <c r="H34" s="135">
        <f t="shared" si="11"/>
        <v>99.38171557562076</v>
      </c>
    </row>
    <row r="35" spans="1:8" ht="15.6" customHeight="1" x14ac:dyDescent="0.3">
      <c r="A35" s="336">
        <v>32311</v>
      </c>
      <c r="B35" s="337"/>
      <c r="C35" s="338"/>
      <c r="D35" s="76" t="s">
        <v>93</v>
      </c>
      <c r="E35" s="78">
        <v>0</v>
      </c>
      <c r="F35" s="78">
        <v>99</v>
      </c>
      <c r="G35" s="120">
        <v>98.98</v>
      </c>
      <c r="H35" s="274">
        <f t="shared" si="11"/>
        <v>99.979797979797979</v>
      </c>
    </row>
    <row r="36" spans="1:8" ht="15.6" customHeight="1" x14ac:dyDescent="0.3">
      <c r="A36" s="336">
        <v>32313</v>
      </c>
      <c r="B36" s="337"/>
      <c r="C36" s="338"/>
      <c r="D36" s="76" t="s">
        <v>138</v>
      </c>
      <c r="E36" s="78">
        <v>0</v>
      </c>
      <c r="F36" s="78">
        <v>35</v>
      </c>
      <c r="G36" s="120">
        <v>17.760000000000002</v>
      </c>
      <c r="H36" s="274">
        <f t="shared" si="11"/>
        <v>50.742857142857147</v>
      </c>
    </row>
    <row r="37" spans="1:8" s="33" customFormat="1" ht="30" customHeight="1" x14ac:dyDescent="0.3">
      <c r="A37" s="336">
        <v>32329</v>
      </c>
      <c r="B37" s="337"/>
      <c r="C37" s="338"/>
      <c r="D37" s="76" t="s">
        <v>157</v>
      </c>
      <c r="E37" s="77">
        <v>2827.84</v>
      </c>
      <c r="F37" s="77">
        <v>765</v>
      </c>
      <c r="G37" s="119">
        <v>764.16</v>
      </c>
      <c r="H37" s="274">
        <f t="shared" si="11"/>
        <v>99.890196078431373</v>
      </c>
    </row>
    <row r="38" spans="1:8" ht="15.6" customHeight="1" x14ac:dyDescent="0.3">
      <c r="A38" s="336">
        <v>32349</v>
      </c>
      <c r="B38" s="337"/>
      <c r="C38" s="338"/>
      <c r="D38" s="76" t="s">
        <v>82</v>
      </c>
      <c r="E38" s="78">
        <v>0</v>
      </c>
      <c r="F38" s="78">
        <v>133</v>
      </c>
      <c r="G38" s="120">
        <v>124.6</v>
      </c>
      <c r="H38" s="274">
        <f t="shared" si="11"/>
        <v>93.68421052631578</v>
      </c>
    </row>
    <row r="39" spans="1:8" ht="15.6" customHeight="1" x14ac:dyDescent="0.3">
      <c r="A39" s="336">
        <v>32389</v>
      </c>
      <c r="B39" s="337"/>
      <c r="C39" s="338"/>
      <c r="D39" s="76" t="s">
        <v>85</v>
      </c>
      <c r="E39" s="78">
        <v>0</v>
      </c>
      <c r="F39" s="78">
        <v>2</v>
      </c>
      <c r="G39" s="120">
        <v>1.66</v>
      </c>
      <c r="H39" s="274">
        <f t="shared" si="11"/>
        <v>83</v>
      </c>
    </row>
    <row r="40" spans="1:8" ht="15.6" customHeight="1" x14ac:dyDescent="0.3">
      <c r="A40" s="336">
        <v>32399</v>
      </c>
      <c r="B40" s="337"/>
      <c r="C40" s="338"/>
      <c r="D40" s="76" t="s">
        <v>86</v>
      </c>
      <c r="E40" s="78">
        <v>0</v>
      </c>
      <c r="F40" s="78">
        <v>3396</v>
      </c>
      <c r="G40" s="120">
        <v>3395.45</v>
      </c>
      <c r="H40" s="274">
        <f t="shared" si="11"/>
        <v>99.983804475853944</v>
      </c>
    </row>
    <row r="41" spans="1:8" s="33" customFormat="1" ht="15.6" x14ac:dyDescent="0.3">
      <c r="A41" s="343">
        <v>34</v>
      </c>
      <c r="B41" s="344"/>
      <c r="C41" s="345"/>
      <c r="D41" s="272" t="s">
        <v>63</v>
      </c>
      <c r="E41" s="75">
        <f t="shared" ref="E41:G41" si="15">SUM(E42)</f>
        <v>0</v>
      </c>
      <c r="F41" s="75">
        <f t="shared" si="15"/>
        <v>50</v>
      </c>
      <c r="G41" s="118">
        <f t="shared" si="15"/>
        <v>96.9</v>
      </c>
      <c r="H41" s="135">
        <f t="shared" si="11"/>
        <v>193.8</v>
      </c>
    </row>
    <row r="42" spans="1:8" s="33" customFormat="1" ht="30" customHeight="1" x14ac:dyDescent="0.3">
      <c r="A42" s="343">
        <v>343</v>
      </c>
      <c r="B42" s="344"/>
      <c r="C42" s="345"/>
      <c r="D42" s="272" t="s">
        <v>64</v>
      </c>
      <c r="E42" s="75">
        <f>E43</f>
        <v>0</v>
      </c>
      <c r="F42" s="75">
        <f t="shared" ref="F42:G42" si="16">F43</f>
        <v>50</v>
      </c>
      <c r="G42" s="75">
        <f t="shared" si="16"/>
        <v>96.9</v>
      </c>
      <c r="H42" s="135">
        <f t="shared" si="11"/>
        <v>193.8</v>
      </c>
    </row>
    <row r="43" spans="1:8" ht="30" x14ac:dyDescent="0.3">
      <c r="A43" s="336">
        <v>34311</v>
      </c>
      <c r="B43" s="337"/>
      <c r="C43" s="338"/>
      <c r="D43" s="76" t="s">
        <v>88</v>
      </c>
      <c r="E43" s="78">
        <v>0</v>
      </c>
      <c r="F43" s="78">
        <v>50</v>
      </c>
      <c r="G43" s="120">
        <v>96.9</v>
      </c>
      <c r="H43" s="274">
        <f t="shared" si="11"/>
        <v>193.8</v>
      </c>
    </row>
    <row r="44" spans="1:8" s="33" customFormat="1" ht="30" customHeight="1" x14ac:dyDescent="0.3">
      <c r="A44" s="352" t="s">
        <v>158</v>
      </c>
      <c r="B44" s="353"/>
      <c r="C44" s="354"/>
      <c r="D44" s="79" t="s">
        <v>161</v>
      </c>
      <c r="E44" s="80">
        <f t="shared" ref="E44:G45" si="17">E45</f>
        <v>6070</v>
      </c>
      <c r="F44" s="80">
        <f t="shared" si="17"/>
        <v>5682</v>
      </c>
      <c r="G44" s="122">
        <f t="shared" si="17"/>
        <v>6697.52</v>
      </c>
      <c r="H44" s="133">
        <f>G44/F44*100</f>
        <v>117.87258007743753</v>
      </c>
    </row>
    <row r="45" spans="1:8" s="33" customFormat="1" ht="30" customHeight="1" x14ac:dyDescent="0.3">
      <c r="A45" s="346" t="s">
        <v>159</v>
      </c>
      <c r="B45" s="347"/>
      <c r="C45" s="348"/>
      <c r="D45" s="72" t="s">
        <v>160</v>
      </c>
      <c r="E45" s="73">
        <f t="shared" si="17"/>
        <v>6070</v>
      </c>
      <c r="F45" s="73">
        <f t="shared" si="17"/>
        <v>5682</v>
      </c>
      <c r="G45" s="117">
        <f t="shared" si="17"/>
        <v>6697.52</v>
      </c>
      <c r="H45" s="134">
        <f>G45/F45*100</f>
        <v>117.87258007743753</v>
      </c>
    </row>
    <row r="46" spans="1:8" s="33" customFormat="1" ht="15.6" x14ac:dyDescent="0.3">
      <c r="A46" s="349">
        <v>3</v>
      </c>
      <c r="B46" s="350"/>
      <c r="C46" s="351"/>
      <c r="D46" s="74" t="s">
        <v>18</v>
      </c>
      <c r="E46" s="75">
        <f>E47+E54</f>
        <v>6070</v>
      </c>
      <c r="F46" s="75">
        <f t="shared" ref="F46:G46" si="18">F47+F54</f>
        <v>5682</v>
      </c>
      <c r="G46" s="118">
        <f t="shared" si="18"/>
        <v>6697.52</v>
      </c>
      <c r="H46" s="135">
        <f>G46/F46*100</f>
        <v>117.87258007743753</v>
      </c>
    </row>
    <row r="47" spans="1:8" s="33" customFormat="1" ht="15.6" x14ac:dyDescent="0.3">
      <c r="A47" s="343">
        <v>31</v>
      </c>
      <c r="B47" s="344"/>
      <c r="C47" s="345"/>
      <c r="D47" s="74" t="s">
        <v>19</v>
      </c>
      <c r="E47" s="75">
        <f>E48+E50+E52</f>
        <v>5968</v>
      </c>
      <c r="F47" s="75">
        <f t="shared" ref="F47" si="19">F48+F50+F52</f>
        <v>5568</v>
      </c>
      <c r="G47" s="118">
        <f t="shared" ref="G47" si="20">G48+G50+G52</f>
        <v>6583.55</v>
      </c>
      <c r="H47" s="135">
        <f t="shared" ref="H47:H56" si="21">G47/F47*100</f>
        <v>118.23904454022988</v>
      </c>
    </row>
    <row r="48" spans="1:8" s="33" customFormat="1" ht="30" customHeight="1" x14ac:dyDescent="0.3">
      <c r="A48" s="343">
        <v>311</v>
      </c>
      <c r="B48" s="344"/>
      <c r="C48" s="345"/>
      <c r="D48" s="74" t="s">
        <v>96</v>
      </c>
      <c r="E48" s="75">
        <f t="shared" ref="E48:G48" si="22">E49</f>
        <v>4840</v>
      </c>
      <c r="F48" s="75">
        <f t="shared" si="22"/>
        <v>4440</v>
      </c>
      <c r="G48" s="118">
        <f t="shared" si="22"/>
        <v>5406</v>
      </c>
      <c r="H48" s="135">
        <f t="shared" si="21"/>
        <v>121.75675675675677</v>
      </c>
    </row>
    <row r="49" spans="1:8" ht="15.6" x14ac:dyDescent="0.3">
      <c r="A49" s="336">
        <v>31111</v>
      </c>
      <c r="B49" s="337"/>
      <c r="C49" s="338"/>
      <c r="D49" s="76" t="s">
        <v>54</v>
      </c>
      <c r="E49" s="77">
        <v>4840</v>
      </c>
      <c r="F49" s="77">
        <v>4440</v>
      </c>
      <c r="G49" s="119">
        <v>5406</v>
      </c>
      <c r="H49" s="274">
        <f t="shared" si="21"/>
        <v>121.75675675675677</v>
      </c>
    </row>
    <row r="50" spans="1:8" s="33" customFormat="1" ht="30" customHeight="1" x14ac:dyDescent="0.3">
      <c r="A50" s="343">
        <v>312</v>
      </c>
      <c r="B50" s="344"/>
      <c r="C50" s="345"/>
      <c r="D50" s="74" t="s">
        <v>55</v>
      </c>
      <c r="E50" s="75">
        <f t="shared" ref="E50:G50" si="23">E51</f>
        <v>700</v>
      </c>
      <c r="F50" s="75">
        <f t="shared" si="23"/>
        <v>700</v>
      </c>
      <c r="G50" s="118">
        <f t="shared" si="23"/>
        <v>700</v>
      </c>
      <c r="H50" s="135">
        <f t="shared" si="21"/>
        <v>100</v>
      </c>
    </row>
    <row r="51" spans="1:8" ht="15.6" x14ac:dyDescent="0.3">
      <c r="A51" s="336">
        <v>31219</v>
      </c>
      <c r="B51" s="337"/>
      <c r="C51" s="338"/>
      <c r="D51" s="76" t="s">
        <v>55</v>
      </c>
      <c r="E51" s="77">
        <v>700</v>
      </c>
      <c r="F51" s="77">
        <v>700</v>
      </c>
      <c r="G51" s="119">
        <v>700</v>
      </c>
      <c r="H51" s="274">
        <f t="shared" si="21"/>
        <v>100</v>
      </c>
    </row>
    <row r="52" spans="1:8" s="33" customFormat="1" ht="30" customHeight="1" x14ac:dyDescent="0.3">
      <c r="A52" s="343">
        <v>313</v>
      </c>
      <c r="B52" s="344"/>
      <c r="C52" s="345"/>
      <c r="D52" s="74" t="s">
        <v>56</v>
      </c>
      <c r="E52" s="75">
        <f t="shared" ref="E52:G52" si="24">E53</f>
        <v>428</v>
      </c>
      <c r="F52" s="75">
        <f t="shared" si="24"/>
        <v>428</v>
      </c>
      <c r="G52" s="118">
        <f t="shared" si="24"/>
        <v>477.55</v>
      </c>
      <c r="H52" s="135">
        <f t="shared" si="21"/>
        <v>111.57710280373831</v>
      </c>
    </row>
    <row r="53" spans="1:8" ht="30" x14ac:dyDescent="0.3">
      <c r="A53" s="336">
        <v>31321</v>
      </c>
      <c r="B53" s="337"/>
      <c r="C53" s="338"/>
      <c r="D53" s="76" t="s">
        <v>57</v>
      </c>
      <c r="E53" s="77">
        <v>428</v>
      </c>
      <c r="F53" s="77">
        <v>428</v>
      </c>
      <c r="G53" s="119">
        <v>477.55</v>
      </c>
      <c r="H53" s="274">
        <f t="shared" si="21"/>
        <v>111.57710280373831</v>
      </c>
    </row>
    <row r="54" spans="1:8" s="33" customFormat="1" ht="15.6" x14ac:dyDescent="0.3">
      <c r="A54" s="343">
        <v>32</v>
      </c>
      <c r="B54" s="344"/>
      <c r="C54" s="345"/>
      <c r="D54" s="74" t="s">
        <v>27</v>
      </c>
      <c r="E54" s="75">
        <f>E55</f>
        <v>102</v>
      </c>
      <c r="F54" s="75">
        <f>F56</f>
        <v>114</v>
      </c>
      <c r="G54" s="118">
        <f>G56</f>
        <v>113.97</v>
      </c>
      <c r="H54" s="135">
        <f t="shared" si="21"/>
        <v>99.973684210526315</v>
      </c>
    </row>
    <row r="55" spans="1:8" s="33" customFormat="1" ht="30" customHeight="1" x14ac:dyDescent="0.3">
      <c r="A55" s="343">
        <v>321</v>
      </c>
      <c r="B55" s="344"/>
      <c r="C55" s="345"/>
      <c r="D55" s="74" t="s">
        <v>58</v>
      </c>
      <c r="E55" s="75">
        <f>E56</f>
        <v>102</v>
      </c>
      <c r="F55" s="75">
        <f t="shared" ref="F55:G55" si="25">F56</f>
        <v>114</v>
      </c>
      <c r="G55" s="118">
        <f t="shared" si="25"/>
        <v>113.97</v>
      </c>
      <c r="H55" s="135">
        <f t="shared" si="21"/>
        <v>99.973684210526315</v>
      </c>
    </row>
    <row r="56" spans="1:8" ht="30" x14ac:dyDescent="0.3">
      <c r="A56" s="336">
        <v>32121</v>
      </c>
      <c r="B56" s="337"/>
      <c r="C56" s="338"/>
      <c r="D56" s="76" t="s">
        <v>97</v>
      </c>
      <c r="E56" s="77">
        <v>102</v>
      </c>
      <c r="F56" s="77">
        <v>114</v>
      </c>
      <c r="G56" s="119">
        <v>113.97</v>
      </c>
      <c r="H56" s="274">
        <f t="shared" si="21"/>
        <v>99.973684210526315</v>
      </c>
    </row>
    <row r="57" spans="1:8" s="33" customFormat="1" ht="30" customHeight="1" x14ac:dyDescent="0.3">
      <c r="A57" s="352" t="s">
        <v>163</v>
      </c>
      <c r="B57" s="353"/>
      <c r="C57" s="354"/>
      <c r="D57" s="79" t="s">
        <v>162</v>
      </c>
      <c r="E57" s="80">
        <f t="shared" ref="E57:G58" si="26">E58</f>
        <v>7337</v>
      </c>
      <c r="F57" s="80">
        <f t="shared" si="26"/>
        <v>7627</v>
      </c>
      <c r="G57" s="122">
        <f t="shared" si="26"/>
        <v>4600.5999999999995</v>
      </c>
      <c r="H57" s="138">
        <f>G57/F57*100</f>
        <v>60.319916087583579</v>
      </c>
    </row>
    <row r="58" spans="1:8" s="33" customFormat="1" ht="30" customHeight="1" x14ac:dyDescent="0.3">
      <c r="A58" s="346" t="s">
        <v>159</v>
      </c>
      <c r="B58" s="347"/>
      <c r="C58" s="348"/>
      <c r="D58" s="72" t="s">
        <v>160</v>
      </c>
      <c r="E58" s="73">
        <f t="shared" si="26"/>
        <v>7337</v>
      </c>
      <c r="F58" s="73">
        <f t="shared" si="26"/>
        <v>7627</v>
      </c>
      <c r="G58" s="117">
        <f t="shared" si="26"/>
        <v>4600.5999999999995</v>
      </c>
      <c r="H58" s="139">
        <f>G58/F58*100</f>
        <v>60.319916087583579</v>
      </c>
    </row>
    <row r="59" spans="1:8" s="33" customFormat="1" ht="15.6" x14ac:dyDescent="0.3">
      <c r="A59" s="349">
        <v>3</v>
      </c>
      <c r="B59" s="350"/>
      <c r="C59" s="351"/>
      <c r="D59" s="74" t="s">
        <v>18</v>
      </c>
      <c r="E59" s="75">
        <f>E60+E67</f>
        <v>7337</v>
      </c>
      <c r="F59" s="75">
        <f>F60+F67</f>
        <v>7627</v>
      </c>
      <c r="G59" s="118">
        <f>G60+G67</f>
        <v>4600.5999999999995</v>
      </c>
      <c r="H59" s="137">
        <f>G59/F59*100</f>
        <v>60.319916087583579</v>
      </c>
    </row>
    <row r="60" spans="1:8" s="33" customFormat="1" ht="15.6" x14ac:dyDescent="0.3">
      <c r="A60" s="343">
        <v>31</v>
      </c>
      <c r="B60" s="344"/>
      <c r="C60" s="345"/>
      <c r="D60" s="74" t="s">
        <v>19</v>
      </c>
      <c r="E60" s="75">
        <f>E61+E63+E65</f>
        <v>7159</v>
      </c>
      <c r="F60" s="75">
        <f t="shared" ref="F60:G60" si="27">F61+F63+F65</f>
        <v>7559</v>
      </c>
      <c r="G60" s="118">
        <f t="shared" si="27"/>
        <v>4533.24</v>
      </c>
      <c r="H60" s="137">
        <f t="shared" ref="H60:H69" si="28">G60/F60*100</f>
        <v>59.971424791639109</v>
      </c>
    </row>
    <row r="61" spans="1:8" s="33" customFormat="1" ht="30" customHeight="1" x14ac:dyDescent="0.3">
      <c r="A61" s="343">
        <v>311</v>
      </c>
      <c r="B61" s="344"/>
      <c r="C61" s="345"/>
      <c r="D61" s="74" t="s">
        <v>96</v>
      </c>
      <c r="E61" s="75">
        <f t="shared" ref="E61:G61" si="29">E62</f>
        <v>5630</v>
      </c>
      <c r="F61" s="75">
        <f t="shared" si="29"/>
        <v>5630</v>
      </c>
      <c r="G61" s="118">
        <f t="shared" si="29"/>
        <v>3032.82</v>
      </c>
      <c r="H61" s="137">
        <f t="shared" si="28"/>
        <v>53.868916518650089</v>
      </c>
    </row>
    <row r="62" spans="1:8" ht="15.6" x14ac:dyDescent="0.3">
      <c r="A62" s="336">
        <v>31111</v>
      </c>
      <c r="B62" s="337"/>
      <c r="C62" s="338"/>
      <c r="D62" s="76" t="s">
        <v>54</v>
      </c>
      <c r="E62" s="77">
        <v>5630</v>
      </c>
      <c r="F62" s="77">
        <v>5630</v>
      </c>
      <c r="G62" s="119">
        <v>3032.82</v>
      </c>
      <c r="H62" s="150">
        <f t="shared" si="28"/>
        <v>53.868916518650089</v>
      </c>
    </row>
    <row r="63" spans="1:8" s="33" customFormat="1" ht="30" customHeight="1" x14ac:dyDescent="0.3">
      <c r="A63" s="343">
        <v>312</v>
      </c>
      <c r="B63" s="344"/>
      <c r="C63" s="345"/>
      <c r="D63" s="74" t="s">
        <v>55</v>
      </c>
      <c r="E63" s="75">
        <f t="shared" ref="E63:G63" si="30">E64</f>
        <v>600</v>
      </c>
      <c r="F63" s="75">
        <f>F64</f>
        <v>1000</v>
      </c>
      <c r="G63" s="118">
        <f t="shared" si="30"/>
        <v>1000</v>
      </c>
      <c r="H63" s="137">
        <f t="shared" si="28"/>
        <v>100</v>
      </c>
    </row>
    <row r="64" spans="1:8" ht="15.6" x14ac:dyDescent="0.3">
      <c r="A64" s="336">
        <v>31219</v>
      </c>
      <c r="B64" s="337"/>
      <c r="C64" s="338"/>
      <c r="D64" s="76" t="s">
        <v>55</v>
      </c>
      <c r="E64" s="77">
        <v>600</v>
      </c>
      <c r="F64" s="77">
        <v>1000</v>
      </c>
      <c r="G64" s="119">
        <v>1000</v>
      </c>
      <c r="H64" s="137">
        <f t="shared" si="28"/>
        <v>100</v>
      </c>
    </row>
    <row r="65" spans="1:8" s="33" customFormat="1" ht="30" customHeight="1" x14ac:dyDescent="0.3">
      <c r="A65" s="343">
        <v>313</v>
      </c>
      <c r="B65" s="344"/>
      <c r="C65" s="345"/>
      <c r="D65" s="74" t="s">
        <v>56</v>
      </c>
      <c r="E65" s="75">
        <f t="shared" ref="E65:G65" si="31">E66</f>
        <v>929</v>
      </c>
      <c r="F65" s="75">
        <f t="shared" si="31"/>
        <v>929</v>
      </c>
      <c r="G65" s="118">
        <f t="shared" si="31"/>
        <v>500.42</v>
      </c>
      <c r="H65" s="137">
        <f t="shared" si="28"/>
        <v>53.866523143164692</v>
      </c>
    </row>
    <row r="66" spans="1:8" ht="30" x14ac:dyDescent="0.3">
      <c r="A66" s="336">
        <v>31321</v>
      </c>
      <c r="B66" s="337"/>
      <c r="C66" s="338"/>
      <c r="D66" s="76" t="s">
        <v>57</v>
      </c>
      <c r="E66" s="77">
        <v>929</v>
      </c>
      <c r="F66" s="77">
        <v>929</v>
      </c>
      <c r="G66" s="119">
        <v>500.42</v>
      </c>
      <c r="H66" s="150">
        <f t="shared" si="28"/>
        <v>53.866523143164692</v>
      </c>
    </row>
    <row r="67" spans="1:8" s="33" customFormat="1" ht="15.6" x14ac:dyDescent="0.3">
      <c r="A67" s="343">
        <v>32</v>
      </c>
      <c r="B67" s="344"/>
      <c r="C67" s="345"/>
      <c r="D67" s="74" t="s">
        <v>27</v>
      </c>
      <c r="E67" s="75">
        <f t="shared" ref="E67" si="32">E68+E70</f>
        <v>178</v>
      </c>
      <c r="F67" s="75">
        <f>F68</f>
        <v>68</v>
      </c>
      <c r="G67" s="118">
        <f>G68</f>
        <v>67.36</v>
      </c>
      <c r="H67" s="137">
        <f t="shared" si="28"/>
        <v>99.058823529411768</v>
      </c>
    </row>
    <row r="68" spans="1:8" s="33" customFormat="1" ht="30" customHeight="1" x14ac:dyDescent="0.3">
      <c r="A68" s="343">
        <v>321</v>
      </c>
      <c r="B68" s="344"/>
      <c r="C68" s="345"/>
      <c r="D68" s="74" t="s">
        <v>58</v>
      </c>
      <c r="E68" s="75">
        <f t="shared" ref="E68:G68" si="33">E69</f>
        <v>178</v>
      </c>
      <c r="F68" s="75">
        <f t="shared" si="33"/>
        <v>68</v>
      </c>
      <c r="G68" s="75">
        <f t="shared" si="33"/>
        <v>67.36</v>
      </c>
      <c r="H68" s="137">
        <f t="shared" si="28"/>
        <v>99.058823529411768</v>
      </c>
    </row>
    <row r="69" spans="1:8" ht="30" x14ac:dyDescent="0.3">
      <c r="A69" s="336">
        <v>32121</v>
      </c>
      <c r="B69" s="337"/>
      <c r="C69" s="338"/>
      <c r="D69" s="76" t="s">
        <v>97</v>
      </c>
      <c r="E69" s="77">
        <v>178</v>
      </c>
      <c r="F69" s="77">
        <v>68</v>
      </c>
      <c r="G69" s="119">
        <v>67.36</v>
      </c>
      <c r="H69" s="150">
        <f t="shared" si="28"/>
        <v>99.058823529411768</v>
      </c>
    </row>
    <row r="70" spans="1:8" s="33" customFormat="1" ht="30" customHeight="1" x14ac:dyDescent="0.3">
      <c r="A70" s="352" t="s">
        <v>164</v>
      </c>
      <c r="B70" s="353"/>
      <c r="C70" s="354"/>
      <c r="D70" s="79" t="s">
        <v>165</v>
      </c>
      <c r="E70" s="80">
        <f t="shared" ref="E70:G71" si="34">E71</f>
        <v>0</v>
      </c>
      <c r="F70" s="80">
        <f t="shared" si="34"/>
        <v>0</v>
      </c>
      <c r="G70" s="122">
        <f t="shared" si="34"/>
        <v>0</v>
      </c>
      <c r="H70" s="133">
        <v>0</v>
      </c>
    </row>
    <row r="71" spans="1:8" s="33" customFormat="1" ht="30" customHeight="1" x14ac:dyDescent="0.3">
      <c r="A71" s="346" t="s">
        <v>159</v>
      </c>
      <c r="B71" s="347"/>
      <c r="C71" s="348"/>
      <c r="D71" s="72" t="s">
        <v>160</v>
      </c>
      <c r="E71" s="73">
        <f t="shared" si="34"/>
        <v>0</v>
      </c>
      <c r="F71" s="73">
        <f t="shared" si="34"/>
        <v>0</v>
      </c>
      <c r="G71" s="117">
        <f t="shared" si="34"/>
        <v>0</v>
      </c>
      <c r="H71" s="134">
        <v>0</v>
      </c>
    </row>
    <row r="72" spans="1:8" s="33" customFormat="1" ht="15.6" x14ac:dyDescent="0.3">
      <c r="A72" s="349">
        <v>3</v>
      </c>
      <c r="B72" s="350"/>
      <c r="C72" s="351"/>
      <c r="D72" s="74" t="s">
        <v>18</v>
      </c>
      <c r="E72" s="75">
        <f t="shared" ref="E72:G72" si="35">E73+E80</f>
        <v>0</v>
      </c>
      <c r="F72" s="75">
        <f t="shared" si="35"/>
        <v>0</v>
      </c>
      <c r="G72" s="118">
        <f t="shared" si="35"/>
        <v>0</v>
      </c>
      <c r="H72" s="135">
        <v>0</v>
      </c>
    </row>
    <row r="73" spans="1:8" s="33" customFormat="1" ht="15.6" x14ac:dyDescent="0.3">
      <c r="A73" s="343">
        <v>31</v>
      </c>
      <c r="B73" s="344"/>
      <c r="C73" s="345"/>
      <c r="D73" s="74" t="s">
        <v>19</v>
      </c>
      <c r="E73" s="75">
        <f>E74+E76+E78</f>
        <v>0</v>
      </c>
      <c r="F73" s="75">
        <f t="shared" ref="F73:G73" si="36">F74+F76+F78</f>
        <v>0</v>
      </c>
      <c r="G73" s="118">
        <f t="shared" si="36"/>
        <v>0</v>
      </c>
      <c r="H73" s="135">
        <v>0</v>
      </c>
    </row>
    <row r="74" spans="1:8" s="33" customFormat="1" ht="30" customHeight="1" x14ac:dyDescent="0.3">
      <c r="A74" s="343">
        <v>311</v>
      </c>
      <c r="B74" s="344"/>
      <c r="C74" s="345"/>
      <c r="D74" s="74" t="s">
        <v>96</v>
      </c>
      <c r="E74" s="75">
        <f t="shared" ref="E74:G74" si="37">E75</f>
        <v>0</v>
      </c>
      <c r="F74" s="75">
        <f t="shared" si="37"/>
        <v>0</v>
      </c>
      <c r="G74" s="118">
        <f t="shared" si="37"/>
        <v>0</v>
      </c>
      <c r="H74" s="135">
        <v>0</v>
      </c>
    </row>
    <row r="75" spans="1:8" s="31" customFormat="1" ht="15.6" x14ac:dyDescent="0.3">
      <c r="A75" s="336">
        <v>31111</v>
      </c>
      <c r="B75" s="337"/>
      <c r="C75" s="338"/>
      <c r="D75" s="76" t="s">
        <v>54</v>
      </c>
      <c r="E75" s="77">
        <v>0</v>
      </c>
      <c r="F75" s="77">
        <v>0</v>
      </c>
      <c r="G75" s="119">
        <v>0</v>
      </c>
      <c r="H75" s="274">
        <v>0</v>
      </c>
    </row>
    <row r="76" spans="1:8" s="33" customFormat="1" ht="30" customHeight="1" x14ac:dyDescent="0.3">
      <c r="A76" s="343">
        <v>312</v>
      </c>
      <c r="B76" s="344"/>
      <c r="C76" s="345"/>
      <c r="D76" s="74" t="s">
        <v>55</v>
      </c>
      <c r="E76" s="75">
        <f t="shared" ref="E76:G76" si="38">E77</f>
        <v>0</v>
      </c>
      <c r="F76" s="75">
        <f t="shared" si="38"/>
        <v>0</v>
      </c>
      <c r="G76" s="118">
        <f t="shared" si="38"/>
        <v>0</v>
      </c>
      <c r="H76" s="135">
        <v>0</v>
      </c>
    </row>
    <row r="77" spans="1:8" s="31" customFormat="1" ht="15.6" x14ac:dyDescent="0.3">
      <c r="A77" s="336">
        <v>31219</v>
      </c>
      <c r="B77" s="337"/>
      <c r="C77" s="338"/>
      <c r="D77" s="76" t="s">
        <v>55</v>
      </c>
      <c r="E77" s="77">
        <v>0</v>
      </c>
      <c r="F77" s="77">
        <v>0</v>
      </c>
      <c r="G77" s="119">
        <v>0</v>
      </c>
      <c r="H77" s="274">
        <v>0</v>
      </c>
    </row>
    <row r="78" spans="1:8" s="33" customFormat="1" ht="30" customHeight="1" x14ac:dyDescent="0.3">
      <c r="A78" s="343">
        <v>313</v>
      </c>
      <c r="B78" s="344"/>
      <c r="C78" s="345"/>
      <c r="D78" s="74" t="s">
        <v>56</v>
      </c>
      <c r="E78" s="75">
        <f t="shared" ref="E78:G78" si="39">E79</f>
        <v>0</v>
      </c>
      <c r="F78" s="75">
        <f t="shared" si="39"/>
        <v>0</v>
      </c>
      <c r="G78" s="118">
        <f t="shared" si="39"/>
        <v>0</v>
      </c>
      <c r="H78" s="135">
        <v>0</v>
      </c>
    </row>
    <row r="79" spans="1:8" s="31" customFormat="1" ht="30" x14ac:dyDescent="0.3">
      <c r="A79" s="336">
        <v>31321</v>
      </c>
      <c r="B79" s="337"/>
      <c r="C79" s="338"/>
      <c r="D79" s="76" t="s">
        <v>57</v>
      </c>
      <c r="E79" s="77">
        <v>0</v>
      </c>
      <c r="F79" s="77">
        <v>0</v>
      </c>
      <c r="G79" s="119">
        <v>0</v>
      </c>
      <c r="H79" s="274">
        <v>0</v>
      </c>
    </row>
    <row r="80" spans="1:8" s="33" customFormat="1" ht="15.6" x14ac:dyDescent="0.3">
      <c r="A80" s="343">
        <v>32</v>
      </c>
      <c r="B80" s="344"/>
      <c r="C80" s="345"/>
      <c r="D80" s="74" t="s">
        <v>27</v>
      </c>
      <c r="E80" s="75">
        <f t="shared" ref="E80:G80" si="40">E81</f>
        <v>0</v>
      </c>
      <c r="F80" s="75">
        <f t="shared" si="40"/>
        <v>0</v>
      </c>
      <c r="G80" s="118">
        <f t="shared" si="40"/>
        <v>0</v>
      </c>
      <c r="H80" s="135">
        <v>0</v>
      </c>
    </row>
    <row r="81" spans="1:8" s="33" customFormat="1" ht="30" customHeight="1" x14ac:dyDescent="0.3">
      <c r="A81" s="343">
        <v>321</v>
      </c>
      <c r="B81" s="344"/>
      <c r="C81" s="345"/>
      <c r="D81" s="74" t="s">
        <v>58</v>
      </c>
      <c r="E81" s="75">
        <f t="shared" ref="E81:G81" si="41">E82</f>
        <v>0</v>
      </c>
      <c r="F81" s="75">
        <f t="shared" si="41"/>
        <v>0</v>
      </c>
      <c r="G81" s="118">
        <f t="shared" si="41"/>
        <v>0</v>
      </c>
      <c r="H81" s="135">
        <v>0</v>
      </c>
    </row>
    <row r="82" spans="1:8" s="31" customFormat="1" ht="30" x14ac:dyDescent="0.3">
      <c r="A82" s="336">
        <v>32121</v>
      </c>
      <c r="B82" s="337"/>
      <c r="C82" s="338"/>
      <c r="D82" s="76" t="s">
        <v>97</v>
      </c>
      <c r="E82" s="77">
        <v>0</v>
      </c>
      <c r="F82" s="77">
        <v>0</v>
      </c>
      <c r="G82" s="119">
        <v>0</v>
      </c>
      <c r="H82" s="274">
        <v>0</v>
      </c>
    </row>
    <row r="83" spans="1:8" s="33" customFormat="1" ht="30" customHeight="1" x14ac:dyDescent="0.3">
      <c r="A83" s="352" t="s">
        <v>166</v>
      </c>
      <c r="B83" s="353"/>
      <c r="C83" s="354"/>
      <c r="D83" s="79" t="s">
        <v>167</v>
      </c>
      <c r="E83" s="80">
        <f t="shared" ref="E83:G84" si="42">E84</f>
        <v>0</v>
      </c>
      <c r="F83" s="80">
        <f t="shared" si="42"/>
        <v>0</v>
      </c>
      <c r="G83" s="122">
        <f t="shared" si="42"/>
        <v>0</v>
      </c>
      <c r="H83" s="133">
        <v>0</v>
      </c>
    </row>
    <row r="84" spans="1:8" s="33" customFormat="1" ht="30" customHeight="1" x14ac:dyDescent="0.3">
      <c r="A84" s="346" t="s">
        <v>159</v>
      </c>
      <c r="B84" s="347"/>
      <c r="C84" s="348"/>
      <c r="D84" s="72" t="s">
        <v>160</v>
      </c>
      <c r="E84" s="73">
        <f t="shared" si="42"/>
        <v>0</v>
      </c>
      <c r="F84" s="73">
        <f t="shared" si="42"/>
        <v>0</v>
      </c>
      <c r="G84" s="117">
        <f t="shared" si="42"/>
        <v>0</v>
      </c>
      <c r="H84" s="134">
        <v>0</v>
      </c>
    </row>
    <row r="85" spans="1:8" s="33" customFormat="1" ht="15.6" x14ac:dyDescent="0.3">
      <c r="A85" s="349">
        <v>3</v>
      </c>
      <c r="B85" s="350"/>
      <c r="C85" s="351"/>
      <c r="D85" s="74" t="s">
        <v>18</v>
      </c>
      <c r="E85" s="75">
        <f t="shared" ref="E85:G85" si="43">E86+E93</f>
        <v>0</v>
      </c>
      <c r="F85" s="75">
        <f t="shared" si="43"/>
        <v>0</v>
      </c>
      <c r="G85" s="118">
        <f t="shared" si="43"/>
        <v>0</v>
      </c>
      <c r="H85" s="135">
        <v>0</v>
      </c>
    </row>
    <row r="86" spans="1:8" s="33" customFormat="1" ht="15.6" x14ac:dyDescent="0.3">
      <c r="A86" s="343">
        <v>31</v>
      </c>
      <c r="B86" s="344"/>
      <c r="C86" s="345"/>
      <c r="D86" s="74" t="s">
        <v>19</v>
      </c>
      <c r="E86" s="75">
        <f t="shared" ref="E86:G86" si="44">E87+E89+E91</f>
        <v>0</v>
      </c>
      <c r="F86" s="75">
        <f t="shared" si="44"/>
        <v>0</v>
      </c>
      <c r="G86" s="118">
        <f t="shared" si="44"/>
        <v>0</v>
      </c>
      <c r="H86" s="135">
        <v>0</v>
      </c>
    </row>
    <row r="87" spans="1:8" s="33" customFormat="1" ht="30" customHeight="1" x14ac:dyDescent="0.3">
      <c r="A87" s="343">
        <v>311</v>
      </c>
      <c r="B87" s="344"/>
      <c r="C87" s="345"/>
      <c r="D87" s="74" t="s">
        <v>96</v>
      </c>
      <c r="E87" s="75">
        <f t="shared" ref="E87:G87" si="45">E88</f>
        <v>0</v>
      </c>
      <c r="F87" s="75">
        <f t="shared" si="45"/>
        <v>0</v>
      </c>
      <c r="G87" s="118">
        <f t="shared" si="45"/>
        <v>0</v>
      </c>
      <c r="H87" s="135">
        <v>0</v>
      </c>
    </row>
    <row r="88" spans="1:8" s="31" customFormat="1" ht="15.6" x14ac:dyDescent="0.3">
      <c r="A88" s="336">
        <v>31111</v>
      </c>
      <c r="B88" s="337"/>
      <c r="C88" s="338"/>
      <c r="D88" s="76" t="s">
        <v>54</v>
      </c>
      <c r="E88" s="77">
        <v>0</v>
      </c>
      <c r="F88" s="77">
        <v>0</v>
      </c>
      <c r="G88" s="119">
        <v>0</v>
      </c>
      <c r="H88" s="274">
        <v>0</v>
      </c>
    </row>
    <row r="89" spans="1:8" s="33" customFormat="1" ht="30" customHeight="1" x14ac:dyDescent="0.3">
      <c r="A89" s="343">
        <v>312</v>
      </c>
      <c r="B89" s="344"/>
      <c r="C89" s="345"/>
      <c r="D89" s="74" t="s">
        <v>55</v>
      </c>
      <c r="E89" s="75">
        <f t="shared" ref="E89:G89" si="46">E90</f>
        <v>0</v>
      </c>
      <c r="F89" s="75">
        <f t="shared" si="46"/>
        <v>0</v>
      </c>
      <c r="G89" s="118">
        <f t="shared" si="46"/>
        <v>0</v>
      </c>
      <c r="H89" s="135">
        <v>0</v>
      </c>
    </row>
    <row r="90" spans="1:8" s="31" customFormat="1" ht="15.6" x14ac:dyDescent="0.3">
      <c r="A90" s="336">
        <v>31219</v>
      </c>
      <c r="B90" s="337"/>
      <c r="C90" s="338"/>
      <c r="D90" s="76" t="s">
        <v>55</v>
      </c>
      <c r="E90" s="77">
        <v>0</v>
      </c>
      <c r="F90" s="77">
        <v>0</v>
      </c>
      <c r="G90" s="119">
        <v>0</v>
      </c>
      <c r="H90" s="274">
        <v>0</v>
      </c>
    </row>
    <row r="91" spans="1:8" s="33" customFormat="1" ht="30" customHeight="1" x14ac:dyDescent="0.3">
      <c r="A91" s="343">
        <v>313</v>
      </c>
      <c r="B91" s="344"/>
      <c r="C91" s="345"/>
      <c r="D91" s="74" t="s">
        <v>56</v>
      </c>
      <c r="E91" s="75">
        <f t="shared" ref="E91:G91" si="47">E92</f>
        <v>0</v>
      </c>
      <c r="F91" s="75">
        <f t="shared" si="47"/>
        <v>0</v>
      </c>
      <c r="G91" s="118">
        <f t="shared" si="47"/>
        <v>0</v>
      </c>
      <c r="H91" s="135">
        <v>0</v>
      </c>
    </row>
    <row r="92" spans="1:8" s="31" customFormat="1" ht="30" x14ac:dyDescent="0.3">
      <c r="A92" s="336">
        <v>31321</v>
      </c>
      <c r="B92" s="337"/>
      <c r="C92" s="338"/>
      <c r="D92" s="76" t="s">
        <v>57</v>
      </c>
      <c r="E92" s="77">
        <v>0</v>
      </c>
      <c r="F92" s="77">
        <v>0</v>
      </c>
      <c r="G92" s="119">
        <v>0</v>
      </c>
      <c r="H92" s="274">
        <v>0</v>
      </c>
    </row>
    <row r="93" spans="1:8" s="33" customFormat="1" ht="15.6" x14ac:dyDescent="0.3">
      <c r="A93" s="343">
        <v>32</v>
      </c>
      <c r="B93" s="344"/>
      <c r="C93" s="345"/>
      <c r="D93" s="74" t="s">
        <v>27</v>
      </c>
      <c r="E93" s="75">
        <f t="shared" ref="E93" si="48">E94</f>
        <v>0</v>
      </c>
      <c r="F93" s="75">
        <f t="shared" ref="F93" si="49">F94</f>
        <v>0</v>
      </c>
      <c r="G93" s="118">
        <f t="shared" ref="G93" si="50">G94</f>
        <v>0</v>
      </c>
      <c r="H93" s="135">
        <v>0</v>
      </c>
    </row>
    <row r="94" spans="1:8" s="33" customFormat="1" ht="30" customHeight="1" x14ac:dyDescent="0.3">
      <c r="A94" s="343">
        <v>321</v>
      </c>
      <c r="B94" s="344"/>
      <c r="C94" s="345"/>
      <c r="D94" s="74" t="s">
        <v>58</v>
      </c>
      <c r="E94" s="75">
        <f t="shared" ref="E94:G94" si="51">E95</f>
        <v>0</v>
      </c>
      <c r="F94" s="75">
        <f t="shared" si="51"/>
        <v>0</v>
      </c>
      <c r="G94" s="118">
        <f t="shared" si="51"/>
        <v>0</v>
      </c>
      <c r="H94" s="135">
        <v>0</v>
      </c>
    </row>
    <row r="95" spans="1:8" s="31" customFormat="1" ht="30" x14ac:dyDescent="0.3">
      <c r="A95" s="336">
        <v>32121</v>
      </c>
      <c r="B95" s="337"/>
      <c r="C95" s="338"/>
      <c r="D95" s="76" t="s">
        <v>97</v>
      </c>
      <c r="E95" s="77">
        <v>0</v>
      </c>
      <c r="F95" s="77">
        <v>0</v>
      </c>
      <c r="G95" s="119">
        <v>0</v>
      </c>
      <c r="H95" s="274">
        <v>0</v>
      </c>
    </row>
    <row r="96" spans="1:8" s="33" customFormat="1" ht="30" customHeight="1" x14ac:dyDescent="0.3">
      <c r="A96" s="352" t="s">
        <v>168</v>
      </c>
      <c r="B96" s="353"/>
      <c r="C96" s="354"/>
      <c r="D96" s="79" t="s">
        <v>169</v>
      </c>
      <c r="E96" s="80">
        <f t="shared" ref="E96:G96" si="52">E97</f>
        <v>2859.68</v>
      </c>
      <c r="F96" s="80">
        <f t="shared" si="52"/>
        <v>2860</v>
      </c>
      <c r="G96" s="122">
        <f t="shared" si="52"/>
        <v>2859.69</v>
      </c>
      <c r="H96" s="133">
        <f>G96/F96*100</f>
        <v>99.989160839160846</v>
      </c>
    </row>
    <row r="97" spans="1:8" s="33" customFormat="1" ht="30" customHeight="1" x14ac:dyDescent="0.3">
      <c r="A97" s="346" t="s">
        <v>159</v>
      </c>
      <c r="B97" s="347"/>
      <c r="C97" s="348"/>
      <c r="D97" s="72" t="s">
        <v>160</v>
      </c>
      <c r="E97" s="73">
        <f t="shared" ref="E97:G99" si="53">E98</f>
        <v>2859.68</v>
      </c>
      <c r="F97" s="73">
        <f t="shared" si="53"/>
        <v>2860</v>
      </c>
      <c r="G97" s="117">
        <f t="shared" si="53"/>
        <v>2859.69</v>
      </c>
      <c r="H97" s="134">
        <f>G97/F97*100</f>
        <v>99.989160839160846</v>
      </c>
    </row>
    <row r="98" spans="1:8" s="33" customFormat="1" ht="15.6" x14ac:dyDescent="0.3">
      <c r="A98" s="349">
        <v>3</v>
      </c>
      <c r="B98" s="350"/>
      <c r="C98" s="351"/>
      <c r="D98" s="74" t="s">
        <v>18</v>
      </c>
      <c r="E98" s="75">
        <f t="shared" si="53"/>
        <v>2859.68</v>
      </c>
      <c r="F98" s="75">
        <f t="shared" si="53"/>
        <v>2860</v>
      </c>
      <c r="G98" s="118">
        <f t="shared" si="53"/>
        <v>2859.69</v>
      </c>
      <c r="H98" s="135">
        <f>G98/F98*100</f>
        <v>99.989160839160846</v>
      </c>
    </row>
    <row r="99" spans="1:8" s="33" customFormat="1" ht="15.6" x14ac:dyDescent="0.3">
      <c r="A99" s="343">
        <v>32</v>
      </c>
      <c r="B99" s="344"/>
      <c r="C99" s="345"/>
      <c r="D99" s="74" t="s">
        <v>27</v>
      </c>
      <c r="E99" s="75">
        <f t="shared" si="53"/>
        <v>2859.68</v>
      </c>
      <c r="F99" s="75">
        <f t="shared" si="53"/>
        <v>2860</v>
      </c>
      <c r="G99" s="118">
        <f t="shared" si="53"/>
        <v>2859.69</v>
      </c>
      <c r="H99" s="135">
        <f t="shared" ref="H99:H100" si="54">G99/F99*100</f>
        <v>99.989160839160846</v>
      </c>
    </row>
    <row r="100" spans="1:8" s="33" customFormat="1" ht="30" customHeight="1" x14ac:dyDescent="0.3">
      <c r="A100" s="343">
        <v>322</v>
      </c>
      <c r="B100" s="344"/>
      <c r="C100" s="345"/>
      <c r="D100" s="74" t="s">
        <v>60</v>
      </c>
      <c r="E100" s="75">
        <f t="shared" ref="E100:G100" si="55">E101</f>
        <v>2859.68</v>
      </c>
      <c r="F100" s="75">
        <f t="shared" si="55"/>
        <v>2860</v>
      </c>
      <c r="G100" s="118">
        <f t="shared" si="55"/>
        <v>2859.69</v>
      </c>
      <c r="H100" s="135">
        <f t="shared" si="54"/>
        <v>99.989160839160846</v>
      </c>
    </row>
    <row r="101" spans="1:8" s="31" customFormat="1" ht="15.6" x14ac:dyDescent="0.3">
      <c r="A101" s="336">
        <v>32229</v>
      </c>
      <c r="B101" s="337"/>
      <c r="C101" s="338"/>
      <c r="D101" s="76" t="s">
        <v>70</v>
      </c>
      <c r="E101" s="77">
        <v>2859.68</v>
      </c>
      <c r="F101" s="77">
        <v>2860</v>
      </c>
      <c r="G101" s="119">
        <v>2859.69</v>
      </c>
      <c r="H101" s="274">
        <f>G101/F101*100</f>
        <v>99.989160839160846</v>
      </c>
    </row>
    <row r="102" spans="1:8" s="33" customFormat="1" ht="30" customHeight="1" x14ac:dyDescent="0.3">
      <c r="A102" s="352" t="s">
        <v>170</v>
      </c>
      <c r="B102" s="353"/>
      <c r="C102" s="354"/>
      <c r="D102" s="79" t="s">
        <v>171</v>
      </c>
      <c r="E102" s="80">
        <f t="shared" ref="E102:G102" si="56">E103</f>
        <v>0</v>
      </c>
      <c r="F102" s="80">
        <f t="shared" si="56"/>
        <v>0</v>
      </c>
      <c r="G102" s="122">
        <f t="shared" si="56"/>
        <v>0</v>
      </c>
      <c r="H102" s="138">
        <v>0</v>
      </c>
    </row>
    <row r="103" spans="1:8" s="33" customFormat="1" ht="30" customHeight="1" x14ac:dyDescent="0.3">
      <c r="A103" s="346" t="s">
        <v>159</v>
      </c>
      <c r="B103" s="347"/>
      <c r="C103" s="348"/>
      <c r="D103" s="72" t="s">
        <v>160</v>
      </c>
      <c r="E103" s="73">
        <f t="shared" ref="E103:G104" si="57">E104</f>
        <v>0</v>
      </c>
      <c r="F103" s="73">
        <f t="shared" si="57"/>
        <v>0</v>
      </c>
      <c r="G103" s="117">
        <f t="shared" si="57"/>
        <v>0</v>
      </c>
      <c r="H103" s="139">
        <v>0</v>
      </c>
    </row>
    <row r="104" spans="1:8" s="33" customFormat="1" ht="15.6" x14ac:dyDescent="0.3">
      <c r="A104" s="349">
        <v>3</v>
      </c>
      <c r="B104" s="350"/>
      <c r="C104" s="351"/>
      <c r="D104" s="74" t="s">
        <v>18</v>
      </c>
      <c r="E104" s="75">
        <f t="shared" si="57"/>
        <v>0</v>
      </c>
      <c r="F104" s="75">
        <f t="shared" si="57"/>
        <v>0</v>
      </c>
      <c r="G104" s="118">
        <f t="shared" si="57"/>
        <v>0</v>
      </c>
      <c r="H104" s="137">
        <v>0</v>
      </c>
    </row>
    <row r="105" spans="1:8" s="33" customFormat="1" ht="15.6" x14ac:dyDescent="0.3">
      <c r="A105" s="343">
        <v>32</v>
      </c>
      <c r="B105" s="344"/>
      <c r="C105" s="345"/>
      <c r="D105" s="74" t="s">
        <v>27</v>
      </c>
      <c r="E105" s="75">
        <f>E106</f>
        <v>0</v>
      </c>
      <c r="F105" s="75">
        <f>F106</f>
        <v>0</v>
      </c>
      <c r="G105" s="118">
        <f>G106</f>
        <v>0</v>
      </c>
      <c r="H105" s="137">
        <v>0</v>
      </c>
    </row>
    <row r="106" spans="1:8" s="33" customFormat="1" ht="30" customHeight="1" x14ac:dyDescent="0.3">
      <c r="A106" s="343">
        <v>322</v>
      </c>
      <c r="B106" s="344"/>
      <c r="C106" s="345"/>
      <c r="D106" s="74" t="s">
        <v>60</v>
      </c>
      <c r="E106" s="75">
        <f t="shared" ref="E106:G106" si="58">E107</f>
        <v>0</v>
      </c>
      <c r="F106" s="75">
        <f t="shared" si="58"/>
        <v>0</v>
      </c>
      <c r="G106" s="118">
        <f t="shared" si="58"/>
        <v>0</v>
      </c>
      <c r="H106" s="137">
        <v>0</v>
      </c>
    </row>
    <row r="107" spans="1:8" ht="15.6" customHeight="1" x14ac:dyDescent="0.3">
      <c r="A107" s="336">
        <v>32229</v>
      </c>
      <c r="B107" s="337"/>
      <c r="C107" s="338"/>
      <c r="D107" s="76" t="s">
        <v>70</v>
      </c>
      <c r="E107" s="77">
        <v>0</v>
      </c>
      <c r="F107" s="77">
        <v>0</v>
      </c>
      <c r="G107" s="119">
        <v>0</v>
      </c>
      <c r="H107" s="150">
        <v>0</v>
      </c>
    </row>
    <row r="108" spans="1:8" s="33" customFormat="1" ht="30" customHeight="1" x14ac:dyDescent="0.3">
      <c r="A108" s="352" t="s">
        <v>172</v>
      </c>
      <c r="B108" s="353"/>
      <c r="C108" s="354"/>
      <c r="D108" s="79" t="s">
        <v>173</v>
      </c>
      <c r="E108" s="80">
        <f t="shared" ref="E108:G108" si="59">E109</f>
        <v>0</v>
      </c>
      <c r="F108" s="80">
        <f t="shared" si="59"/>
        <v>0</v>
      </c>
      <c r="G108" s="122">
        <f t="shared" si="59"/>
        <v>0</v>
      </c>
      <c r="H108" s="133">
        <v>0</v>
      </c>
    </row>
    <row r="109" spans="1:8" s="33" customFormat="1" ht="30" customHeight="1" x14ac:dyDescent="0.3">
      <c r="A109" s="346" t="s">
        <v>159</v>
      </c>
      <c r="B109" s="347"/>
      <c r="C109" s="348"/>
      <c r="D109" s="72" t="s">
        <v>160</v>
      </c>
      <c r="E109" s="73">
        <f t="shared" ref="E109:G111" si="60">E110</f>
        <v>0</v>
      </c>
      <c r="F109" s="73">
        <f t="shared" si="60"/>
        <v>0</v>
      </c>
      <c r="G109" s="117">
        <f t="shared" si="60"/>
        <v>0</v>
      </c>
      <c r="H109" s="134">
        <v>0</v>
      </c>
    </row>
    <row r="110" spans="1:8" s="33" customFormat="1" ht="15.6" x14ac:dyDescent="0.3">
      <c r="A110" s="349">
        <v>3</v>
      </c>
      <c r="B110" s="350"/>
      <c r="C110" s="351"/>
      <c r="D110" s="74" t="s">
        <v>18</v>
      </c>
      <c r="E110" s="75">
        <f t="shared" si="60"/>
        <v>0</v>
      </c>
      <c r="F110" s="75">
        <f t="shared" si="60"/>
        <v>0</v>
      </c>
      <c r="G110" s="118">
        <f t="shared" si="60"/>
        <v>0</v>
      </c>
      <c r="H110" s="135">
        <v>0</v>
      </c>
    </row>
    <row r="111" spans="1:8" s="33" customFormat="1" ht="15.6" x14ac:dyDescent="0.3">
      <c r="A111" s="343">
        <v>32</v>
      </c>
      <c r="B111" s="344"/>
      <c r="C111" s="345"/>
      <c r="D111" s="74" t="s">
        <v>27</v>
      </c>
      <c r="E111" s="75">
        <f t="shared" si="60"/>
        <v>0</v>
      </c>
      <c r="F111" s="75">
        <f t="shared" si="60"/>
        <v>0</v>
      </c>
      <c r="G111" s="118">
        <f t="shared" si="60"/>
        <v>0</v>
      </c>
      <c r="H111" s="135">
        <v>0</v>
      </c>
    </row>
    <row r="112" spans="1:8" s="33" customFormat="1" ht="30" customHeight="1" x14ac:dyDescent="0.3">
      <c r="A112" s="343">
        <v>322</v>
      </c>
      <c r="B112" s="344"/>
      <c r="C112" s="345"/>
      <c r="D112" s="74" t="s">
        <v>60</v>
      </c>
      <c r="E112" s="75">
        <f t="shared" ref="E112:G112" si="61">E113</f>
        <v>0</v>
      </c>
      <c r="F112" s="75">
        <f t="shared" si="61"/>
        <v>0</v>
      </c>
      <c r="G112" s="118">
        <f t="shared" si="61"/>
        <v>0</v>
      </c>
      <c r="H112" s="135">
        <v>0</v>
      </c>
    </row>
    <row r="113" spans="1:8" ht="15.6" x14ac:dyDescent="0.3">
      <c r="A113" s="336">
        <v>32229</v>
      </c>
      <c r="B113" s="337"/>
      <c r="C113" s="338"/>
      <c r="D113" s="76" t="s">
        <v>70</v>
      </c>
      <c r="E113" s="77">
        <v>0</v>
      </c>
      <c r="F113" s="77">
        <v>0</v>
      </c>
      <c r="G113" s="119">
        <v>0</v>
      </c>
      <c r="H113" s="274">
        <v>0</v>
      </c>
    </row>
    <row r="114" spans="1:8" s="33" customFormat="1" ht="30" customHeight="1" x14ac:dyDescent="0.3">
      <c r="A114" s="352" t="s">
        <v>174</v>
      </c>
      <c r="B114" s="353"/>
      <c r="C114" s="354"/>
      <c r="D114" s="79" t="s">
        <v>175</v>
      </c>
      <c r="E114" s="80">
        <f t="shared" ref="E114:G117" si="62">E115</f>
        <v>0</v>
      </c>
      <c r="F114" s="80">
        <f t="shared" si="62"/>
        <v>0</v>
      </c>
      <c r="G114" s="122">
        <f t="shared" si="62"/>
        <v>0</v>
      </c>
      <c r="H114" s="133">
        <v>0</v>
      </c>
    </row>
    <row r="115" spans="1:8" s="33" customFormat="1" ht="30" customHeight="1" x14ac:dyDescent="0.3">
      <c r="A115" s="346" t="s">
        <v>159</v>
      </c>
      <c r="B115" s="347"/>
      <c r="C115" s="348"/>
      <c r="D115" s="72" t="s">
        <v>160</v>
      </c>
      <c r="E115" s="73">
        <f t="shared" si="62"/>
        <v>0</v>
      </c>
      <c r="F115" s="73">
        <f t="shared" si="62"/>
        <v>0</v>
      </c>
      <c r="G115" s="117">
        <f t="shared" si="62"/>
        <v>0</v>
      </c>
      <c r="H115" s="134">
        <v>0</v>
      </c>
    </row>
    <row r="116" spans="1:8" s="33" customFormat="1" ht="15.6" x14ac:dyDescent="0.3">
      <c r="A116" s="349">
        <v>3</v>
      </c>
      <c r="B116" s="350"/>
      <c r="C116" s="351"/>
      <c r="D116" s="74" t="s">
        <v>18</v>
      </c>
      <c r="E116" s="75">
        <f t="shared" si="62"/>
        <v>0</v>
      </c>
      <c r="F116" s="75">
        <f t="shared" si="62"/>
        <v>0</v>
      </c>
      <c r="G116" s="118">
        <f t="shared" si="62"/>
        <v>0</v>
      </c>
      <c r="H116" s="135">
        <v>0</v>
      </c>
    </row>
    <row r="117" spans="1:8" s="33" customFormat="1" ht="15.6" x14ac:dyDescent="0.3">
      <c r="A117" s="343">
        <v>32</v>
      </c>
      <c r="B117" s="344"/>
      <c r="C117" s="345"/>
      <c r="D117" s="74" t="s">
        <v>27</v>
      </c>
      <c r="E117" s="75">
        <f t="shared" si="62"/>
        <v>0</v>
      </c>
      <c r="F117" s="75">
        <f t="shared" si="62"/>
        <v>0</v>
      </c>
      <c r="G117" s="118">
        <f t="shared" si="62"/>
        <v>0</v>
      </c>
      <c r="H117" s="135">
        <v>0</v>
      </c>
    </row>
    <row r="118" spans="1:8" s="33" customFormat="1" ht="30" customHeight="1" x14ac:dyDescent="0.3">
      <c r="A118" s="343">
        <v>322</v>
      </c>
      <c r="B118" s="344"/>
      <c r="C118" s="345"/>
      <c r="D118" s="74" t="s">
        <v>60</v>
      </c>
      <c r="E118" s="75">
        <f t="shared" ref="E118:G118" si="63">E119</f>
        <v>0</v>
      </c>
      <c r="F118" s="75">
        <f t="shared" si="63"/>
        <v>0</v>
      </c>
      <c r="G118" s="118">
        <f t="shared" si="63"/>
        <v>0</v>
      </c>
      <c r="H118" s="135">
        <v>0</v>
      </c>
    </row>
    <row r="119" spans="1:8" ht="15.6" x14ac:dyDescent="0.3">
      <c r="A119" s="336">
        <v>32229</v>
      </c>
      <c r="B119" s="337"/>
      <c r="C119" s="338"/>
      <c r="D119" s="76" t="s">
        <v>70</v>
      </c>
      <c r="E119" s="77">
        <v>0</v>
      </c>
      <c r="F119" s="77">
        <v>0</v>
      </c>
      <c r="G119" s="119">
        <v>0</v>
      </c>
      <c r="H119" s="274">
        <v>0</v>
      </c>
    </row>
    <row r="120" spans="1:8" s="33" customFormat="1" ht="30" customHeight="1" x14ac:dyDescent="0.3">
      <c r="A120" s="352" t="s">
        <v>176</v>
      </c>
      <c r="B120" s="353"/>
      <c r="C120" s="354"/>
      <c r="D120" s="79" t="s">
        <v>177</v>
      </c>
      <c r="E120" s="80">
        <f t="shared" ref="E120:E123" si="64">E121</f>
        <v>2863</v>
      </c>
      <c r="F120" s="80">
        <f t="shared" ref="F120:F123" si="65">F121</f>
        <v>2407</v>
      </c>
      <c r="G120" s="122">
        <f t="shared" ref="G120:G123" si="66">G121</f>
        <v>2406.98</v>
      </c>
      <c r="H120" s="133">
        <f>G120/F120*100</f>
        <v>99.999169090153714</v>
      </c>
    </row>
    <row r="121" spans="1:8" s="33" customFormat="1" ht="30" customHeight="1" x14ac:dyDescent="0.3">
      <c r="A121" s="346" t="s">
        <v>159</v>
      </c>
      <c r="B121" s="347"/>
      <c r="C121" s="348"/>
      <c r="D121" s="72" t="s">
        <v>160</v>
      </c>
      <c r="E121" s="73">
        <f t="shared" si="64"/>
        <v>2863</v>
      </c>
      <c r="F121" s="73">
        <f t="shared" si="65"/>
        <v>2407</v>
      </c>
      <c r="G121" s="117">
        <f t="shared" si="66"/>
        <v>2406.98</v>
      </c>
      <c r="H121" s="134">
        <f>G121/F121*100</f>
        <v>99.999169090153714</v>
      </c>
    </row>
    <row r="122" spans="1:8" s="33" customFormat="1" ht="15.6" x14ac:dyDescent="0.3">
      <c r="A122" s="349">
        <v>3</v>
      </c>
      <c r="B122" s="350"/>
      <c r="C122" s="351"/>
      <c r="D122" s="74" t="s">
        <v>18</v>
      </c>
      <c r="E122" s="75">
        <f t="shared" si="64"/>
        <v>2863</v>
      </c>
      <c r="F122" s="75">
        <f t="shared" si="65"/>
        <v>2407</v>
      </c>
      <c r="G122" s="118">
        <f t="shared" si="66"/>
        <v>2406.98</v>
      </c>
      <c r="H122" s="135">
        <f t="shared" ref="H122:H123" si="67">G122/F122*100</f>
        <v>99.999169090153714</v>
      </c>
    </row>
    <row r="123" spans="1:8" s="33" customFormat="1" ht="15.6" x14ac:dyDescent="0.3">
      <c r="A123" s="343">
        <v>32</v>
      </c>
      <c r="B123" s="344"/>
      <c r="C123" s="345"/>
      <c r="D123" s="74" t="s">
        <v>27</v>
      </c>
      <c r="E123" s="75">
        <f t="shared" si="64"/>
        <v>2863</v>
      </c>
      <c r="F123" s="75">
        <f t="shared" si="65"/>
        <v>2407</v>
      </c>
      <c r="G123" s="118">
        <f t="shared" si="66"/>
        <v>2406.98</v>
      </c>
      <c r="H123" s="135">
        <f t="shared" si="67"/>
        <v>99.999169090153714</v>
      </c>
    </row>
    <row r="124" spans="1:8" s="33" customFormat="1" ht="30" customHeight="1" x14ac:dyDescent="0.3">
      <c r="A124" s="343">
        <v>322</v>
      </c>
      <c r="B124" s="344"/>
      <c r="C124" s="345"/>
      <c r="D124" s="74" t="s">
        <v>60</v>
      </c>
      <c r="E124" s="75">
        <f t="shared" ref="E124:G124" si="68">E125</f>
        <v>2863</v>
      </c>
      <c r="F124" s="75">
        <f t="shared" si="68"/>
        <v>2407</v>
      </c>
      <c r="G124" s="118">
        <f t="shared" si="68"/>
        <v>2406.98</v>
      </c>
      <c r="H124" s="135">
        <f>G124/F124*100</f>
        <v>99.999169090153714</v>
      </c>
    </row>
    <row r="125" spans="1:8" ht="15.6" x14ac:dyDescent="0.3">
      <c r="A125" s="336">
        <v>32229</v>
      </c>
      <c r="B125" s="337"/>
      <c r="C125" s="338"/>
      <c r="D125" s="76" t="s">
        <v>70</v>
      </c>
      <c r="E125" s="77">
        <v>2863</v>
      </c>
      <c r="F125" s="77">
        <v>2407</v>
      </c>
      <c r="G125" s="119">
        <v>2406.98</v>
      </c>
      <c r="H125" s="274">
        <f>G125/F125*100</f>
        <v>99.999169090153714</v>
      </c>
    </row>
    <row r="126" spans="1:8" s="33" customFormat="1" ht="30" customHeight="1" x14ac:dyDescent="0.3">
      <c r="A126" s="352" t="s">
        <v>178</v>
      </c>
      <c r="B126" s="353"/>
      <c r="C126" s="354"/>
      <c r="D126" s="79" t="s">
        <v>179</v>
      </c>
      <c r="E126" s="80">
        <f t="shared" ref="E126:G129" si="69">E127</f>
        <v>0</v>
      </c>
      <c r="F126" s="80">
        <f t="shared" si="69"/>
        <v>0</v>
      </c>
      <c r="G126" s="122">
        <f t="shared" si="69"/>
        <v>0</v>
      </c>
      <c r="H126" s="138">
        <v>0</v>
      </c>
    </row>
    <row r="127" spans="1:8" s="33" customFormat="1" ht="30" customHeight="1" x14ac:dyDescent="0.3">
      <c r="A127" s="346" t="s">
        <v>159</v>
      </c>
      <c r="B127" s="347"/>
      <c r="C127" s="348"/>
      <c r="D127" s="72" t="s">
        <v>160</v>
      </c>
      <c r="E127" s="73">
        <f t="shared" si="69"/>
        <v>0</v>
      </c>
      <c r="F127" s="73">
        <f t="shared" si="69"/>
        <v>0</v>
      </c>
      <c r="G127" s="117">
        <f t="shared" si="69"/>
        <v>0</v>
      </c>
      <c r="H127" s="139">
        <v>0</v>
      </c>
    </row>
    <row r="128" spans="1:8" s="33" customFormat="1" ht="15.6" x14ac:dyDescent="0.3">
      <c r="A128" s="349">
        <v>3</v>
      </c>
      <c r="B128" s="350"/>
      <c r="C128" s="351"/>
      <c r="D128" s="74" t="s">
        <v>18</v>
      </c>
      <c r="E128" s="75">
        <f t="shared" si="69"/>
        <v>0</v>
      </c>
      <c r="F128" s="75">
        <f t="shared" si="69"/>
        <v>0</v>
      </c>
      <c r="G128" s="118">
        <f t="shared" si="69"/>
        <v>0</v>
      </c>
      <c r="H128" s="137">
        <v>0</v>
      </c>
    </row>
    <row r="129" spans="1:8" s="33" customFormat="1" ht="15.6" x14ac:dyDescent="0.3">
      <c r="A129" s="343">
        <v>32</v>
      </c>
      <c r="B129" s="344"/>
      <c r="C129" s="345"/>
      <c r="D129" s="74" t="s">
        <v>27</v>
      </c>
      <c r="E129" s="75">
        <f t="shared" si="69"/>
        <v>0</v>
      </c>
      <c r="F129" s="75">
        <f t="shared" si="69"/>
        <v>0</v>
      </c>
      <c r="G129" s="118">
        <f t="shared" si="69"/>
        <v>0</v>
      </c>
      <c r="H129" s="137">
        <v>0</v>
      </c>
    </row>
    <row r="130" spans="1:8" s="33" customFormat="1" ht="30" customHeight="1" x14ac:dyDescent="0.3">
      <c r="A130" s="343">
        <v>322</v>
      </c>
      <c r="B130" s="344"/>
      <c r="C130" s="345"/>
      <c r="D130" s="74" t="s">
        <v>60</v>
      </c>
      <c r="E130" s="75">
        <f t="shared" ref="E130:G130" si="70">E131</f>
        <v>0</v>
      </c>
      <c r="F130" s="75">
        <f t="shared" si="70"/>
        <v>0</v>
      </c>
      <c r="G130" s="118">
        <f t="shared" si="70"/>
        <v>0</v>
      </c>
      <c r="H130" s="137">
        <v>0</v>
      </c>
    </row>
    <row r="131" spans="1:8" ht="15.6" x14ac:dyDescent="0.3">
      <c r="A131" s="336">
        <v>32229</v>
      </c>
      <c r="B131" s="337"/>
      <c r="C131" s="338"/>
      <c r="D131" s="76" t="s">
        <v>70</v>
      </c>
      <c r="E131" s="77">
        <v>0</v>
      </c>
      <c r="F131" s="77">
        <v>0</v>
      </c>
      <c r="G131" s="119">
        <v>0</v>
      </c>
      <c r="H131" s="150">
        <v>0</v>
      </c>
    </row>
    <row r="132" spans="1:8" s="33" customFormat="1" ht="30" customHeight="1" x14ac:dyDescent="0.3">
      <c r="A132" s="352" t="s">
        <v>180</v>
      </c>
      <c r="B132" s="353"/>
      <c r="C132" s="354"/>
      <c r="D132" s="79" t="s">
        <v>181</v>
      </c>
      <c r="E132" s="80">
        <f t="shared" ref="E132:G135" si="71">E133</f>
        <v>0</v>
      </c>
      <c r="F132" s="80">
        <f t="shared" si="71"/>
        <v>0</v>
      </c>
      <c r="G132" s="122">
        <f t="shared" si="71"/>
        <v>0</v>
      </c>
      <c r="H132" s="133">
        <v>0</v>
      </c>
    </row>
    <row r="133" spans="1:8" s="33" customFormat="1" ht="30" customHeight="1" x14ac:dyDescent="0.3">
      <c r="A133" s="346" t="s">
        <v>159</v>
      </c>
      <c r="B133" s="347"/>
      <c r="C133" s="348"/>
      <c r="D133" s="72" t="s">
        <v>160</v>
      </c>
      <c r="E133" s="73">
        <f t="shared" si="71"/>
        <v>0</v>
      </c>
      <c r="F133" s="73">
        <f t="shared" si="71"/>
        <v>0</v>
      </c>
      <c r="G133" s="117">
        <f t="shared" si="71"/>
        <v>0</v>
      </c>
      <c r="H133" s="134">
        <v>0</v>
      </c>
    </row>
    <row r="134" spans="1:8" s="33" customFormat="1" ht="15.6" x14ac:dyDescent="0.3">
      <c r="A134" s="349">
        <v>3</v>
      </c>
      <c r="B134" s="350"/>
      <c r="C134" s="351"/>
      <c r="D134" s="74" t="s">
        <v>18</v>
      </c>
      <c r="E134" s="75">
        <f t="shared" si="71"/>
        <v>0</v>
      </c>
      <c r="F134" s="75">
        <f t="shared" si="71"/>
        <v>0</v>
      </c>
      <c r="G134" s="118">
        <f t="shared" si="71"/>
        <v>0</v>
      </c>
      <c r="H134" s="135">
        <v>0</v>
      </c>
    </row>
    <row r="135" spans="1:8" s="33" customFormat="1" ht="15.6" x14ac:dyDescent="0.3">
      <c r="A135" s="343">
        <v>32</v>
      </c>
      <c r="B135" s="344"/>
      <c r="C135" s="345"/>
      <c r="D135" s="74" t="s">
        <v>27</v>
      </c>
      <c r="E135" s="75">
        <f t="shared" si="71"/>
        <v>0</v>
      </c>
      <c r="F135" s="75">
        <f t="shared" si="71"/>
        <v>0</v>
      </c>
      <c r="G135" s="118">
        <f t="shared" si="71"/>
        <v>0</v>
      </c>
      <c r="H135" s="135">
        <v>0</v>
      </c>
    </row>
    <row r="136" spans="1:8" s="33" customFormat="1" ht="30" customHeight="1" x14ac:dyDescent="0.3">
      <c r="A136" s="343">
        <v>322</v>
      </c>
      <c r="B136" s="344"/>
      <c r="C136" s="345"/>
      <c r="D136" s="74" t="s">
        <v>60</v>
      </c>
      <c r="E136" s="75">
        <f t="shared" ref="E136:G136" si="72">E137</f>
        <v>0</v>
      </c>
      <c r="F136" s="75">
        <f t="shared" si="72"/>
        <v>0</v>
      </c>
      <c r="G136" s="118">
        <f t="shared" si="72"/>
        <v>0</v>
      </c>
      <c r="H136" s="135">
        <v>0</v>
      </c>
    </row>
    <row r="137" spans="1:8" ht="15.6" x14ac:dyDescent="0.3">
      <c r="A137" s="336">
        <v>32229</v>
      </c>
      <c r="B137" s="337"/>
      <c r="C137" s="338"/>
      <c r="D137" s="76" t="s">
        <v>70</v>
      </c>
      <c r="E137" s="77">
        <v>0</v>
      </c>
      <c r="F137" s="77">
        <v>0</v>
      </c>
      <c r="G137" s="119">
        <v>0</v>
      </c>
      <c r="H137" s="274">
        <v>0</v>
      </c>
    </row>
    <row r="138" spans="1:8" s="33" customFormat="1" ht="30" customHeight="1" x14ac:dyDescent="0.3">
      <c r="A138" s="352" t="s">
        <v>182</v>
      </c>
      <c r="B138" s="353"/>
      <c r="C138" s="354"/>
      <c r="D138" s="79" t="s">
        <v>183</v>
      </c>
      <c r="E138" s="80">
        <f t="shared" ref="E138:G141" si="73">E139</f>
        <v>0</v>
      </c>
      <c r="F138" s="80">
        <f t="shared" si="73"/>
        <v>0</v>
      </c>
      <c r="G138" s="122">
        <f t="shared" si="73"/>
        <v>0</v>
      </c>
      <c r="H138" s="133">
        <v>0</v>
      </c>
    </row>
    <row r="139" spans="1:8" s="33" customFormat="1" ht="30" customHeight="1" x14ac:dyDescent="0.3">
      <c r="A139" s="346" t="s">
        <v>159</v>
      </c>
      <c r="B139" s="347"/>
      <c r="C139" s="348"/>
      <c r="D139" s="72" t="s">
        <v>160</v>
      </c>
      <c r="E139" s="73">
        <f t="shared" si="73"/>
        <v>0</v>
      </c>
      <c r="F139" s="73">
        <f t="shared" si="73"/>
        <v>0</v>
      </c>
      <c r="G139" s="117">
        <f t="shared" si="73"/>
        <v>0</v>
      </c>
      <c r="H139" s="134">
        <v>0</v>
      </c>
    </row>
    <row r="140" spans="1:8" s="33" customFormat="1" ht="15.6" x14ac:dyDescent="0.3">
      <c r="A140" s="349">
        <v>3</v>
      </c>
      <c r="B140" s="350"/>
      <c r="C140" s="351"/>
      <c r="D140" s="74" t="s">
        <v>18</v>
      </c>
      <c r="E140" s="75">
        <f t="shared" si="73"/>
        <v>0</v>
      </c>
      <c r="F140" s="75">
        <f t="shared" si="73"/>
        <v>0</v>
      </c>
      <c r="G140" s="118">
        <f t="shared" si="73"/>
        <v>0</v>
      </c>
      <c r="H140" s="135">
        <v>0</v>
      </c>
    </row>
    <row r="141" spans="1:8" s="33" customFormat="1" ht="15.6" x14ac:dyDescent="0.3">
      <c r="A141" s="343">
        <v>32</v>
      </c>
      <c r="B141" s="344"/>
      <c r="C141" s="345"/>
      <c r="D141" s="74" t="s">
        <v>27</v>
      </c>
      <c r="E141" s="75">
        <f t="shared" si="73"/>
        <v>0</v>
      </c>
      <c r="F141" s="75">
        <f t="shared" si="73"/>
        <v>0</v>
      </c>
      <c r="G141" s="118">
        <f t="shared" si="73"/>
        <v>0</v>
      </c>
      <c r="H141" s="135">
        <v>0</v>
      </c>
    </row>
    <row r="142" spans="1:8" s="33" customFormat="1" ht="30" customHeight="1" x14ac:dyDescent="0.3">
      <c r="A142" s="343">
        <v>322</v>
      </c>
      <c r="B142" s="344"/>
      <c r="C142" s="345"/>
      <c r="D142" s="74" t="s">
        <v>60</v>
      </c>
      <c r="E142" s="75">
        <f t="shared" ref="E142:G142" si="74">E143</f>
        <v>0</v>
      </c>
      <c r="F142" s="75">
        <f t="shared" si="74"/>
        <v>0</v>
      </c>
      <c r="G142" s="118">
        <f t="shared" si="74"/>
        <v>0</v>
      </c>
      <c r="H142" s="135">
        <v>0</v>
      </c>
    </row>
    <row r="143" spans="1:8" ht="15.6" x14ac:dyDescent="0.3">
      <c r="A143" s="336">
        <v>32229</v>
      </c>
      <c r="B143" s="337"/>
      <c r="C143" s="338"/>
      <c r="D143" s="76" t="s">
        <v>70</v>
      </c>
      <c r="E143" s="77">
        <v>0</v>
      </c>
      <c r="F143" s="77">
        <v>0</v>
      </c>
      <c r="G143" s="119">
        <v>0</v>
      </c>
      <c r="H143" s="274">
        <v>0</v>
      </c>
    </row>
    <row r="144" spans="1:8" s="33" customFormat="1" ht="31.2" x14ac:dyDescent="0.3">
      <c r="A144" s="366" t="s">
        <v>118</v>
      </c>
      <c r="B144" s="367"/>
      <c r="C144" s="368"/>
      <c r="D144" s="68" t="s">
        <v>119</v>
      </c>
      <c r="E144" s="69">
        <f>E145+E180</f>
        <v>31989</v>
      </c>
      <c r="F144" s="69">
        <f>F145+F180</f>
        <v>31989</v>
      </c>
      <c r="G144" s="115">
        <f>G145+G180</f>
        <v>31989</v>
      </c>
      <c r="H144" s="136">
        <f>G144/F144*100</f>
        <v>100</v>
      </c>
    </row>
    <row r="145" spans="1:8" s="33" customFormat="1" ht="34.799999999999997" customHeight="1" x14ac:dyDescent="0.3">
      <c r="A145" s="352" t="s">
        <v>120</v>
      </c>
      <c r="B145" s="353"/>
      <c r="C145" s="354"/>
      <c r="D145" s="79" t="s">
        <v>121</v>
      </c>
      <c r="E145" s="80">
        <f t="shared" ref="E145:G146" si="75">E146</f>
        <v>31989</v>
      </c>
      <c r="F145" s="80">
        <f t="shared" si="75"/>
        <v>31989</v>
      </c>
      <c r="G145" s="122">
        <f t="shared" si="75"/>
        <v>31989</v>
      </c>
      <c r="H145" s="133">
        <f>G145/F145*100</f>
        <v>100</v>
      </c>
    </row>
    <row r="146" spans="1:8" s="33" customFormat="1" ht="31.2" x14ac:dyDescent="0.3">
      <c r="A146" s="346" t="s">
        <v>123</v>
      </c>
      <c r="B146" s="347"/>
      <c r="C146" s="348"/>
      <c r="D146" s="72" t="s">
        <v>122</v>
      </c>
      <c r="E146" s="73">
        <f t="shared" si="75"/>
        <v>31989</v>
      </c>
      <c r="F146" s="73">
        <f t="shared" si="75"/>
        <v>31989</v>
      </c>
      <c r="G146" s="117">
        <f t="shared" si="75"/>
        <v>31989</v>
      </c>
      <c r="H146" s="134">
        <f>G146/F146*100</f>
        <v>100</v>
      </c>
    </row>
    <row r="147" spans="1:8" s="33" customFormat="1" ht="15.6" x14ac:dyDescent="0.3">
      <c r="A147" s="349">
        <v>3</v>
      </c>
      <c r="B147" s="350"/>
      <c r="C147" s="351"/>
      <c r="D147" s="74" t="s">
        <v>18</v>
      </c>
      <c r="E147" s="75">
        <f t="shared" ref="E147:G147" si="76">E148+E176</f>
        <v>31989</v>
      </c>
      <c r="F147" s="75">
        <f t="shared" si="76"/>
        <v>31989</v>
      </c>
      <c r="G147" s="118">
        <f t="shared" si="76"/>
        <v>31989</v>
      </c>
      <c r="H147" s="135">
        <f>G147/F147*100</f>
        <v>100</v>
      </c>
    </row>
    <row r="148" spans="1:8" s="33" customFormat="1" ht="15.6" x14ac:dyDescent="0.3">
      <c r="A148" s="343">
        <v>32</v>
      </c>
      <c r="B148" s="344"/>
      <c r="C148" s="345"/>
      <c r="D148" s="74" t="s">
        <v>27</v>
      </c>
      <c r="E148" s="75">
        <f t="shared" ref="E148:G148" si="77">SUM(E149+E153+E162+E172)</f>
        <v>31222</v>
      </c>
      <c r="F148" s="75">
        <f t="shared" si="77"/>
        <v>31340.75</v>
      </c>
      <c r="G148" s="118">
        <f t="shared" si="77"/>
        <v>31340.75</v>
      </c>
      <c r="H148" s="135">
        <f t="shared" ref="H148:H179" si="78">G148/F148*100</f>
        <v>100</v>
      </c>
    </row>
    <row r="149" spans="1:8" s="33" customFormat="1" ht="30" customHeight="1" x14ac:dyDescent="0.3">
      <c r="A149" s="343">
        <v>321</v>
      </c>
      <c r="B149" s="344"/>
      <c r="C149" s="345"/>
      <c r="D149" s="74" t="s">
        <v>58</v>
      </c>
      <c r="E149" s="75">
        <f t="shared" ref="E149:G149" si="79">E150+E151+E152</f>
        <v>3509</v>
      </c>
      <c r="F149" s="75">
        <f t="shared" si="79"/>
        <v>3389.72</v>
      </c>
      <c r="G149" s="118">
        <f t="shared" si="79"/>
        <v>3389.72</v>
      </c>
      <c r="H149" s="135">
        <f t="shared" si="78"/>
        <v>100</v>
      </c>
    </row>
    <row r="150" spans="1:8" ht="15.6" x14ac:dyDescent="0.3">
      <c r="A150" s="336">
        <v>32119</v>
      </c>
      <c r="B150" s="337"/>
      <c r="C150" s="338"/>
      <c r="D150" s="76" t="s">
        <v>66</v>
      </c>
      <c r="E150" s="78">
        <v>920</v>
      </c>
      <c r="F150" s="78">
        <v>949.16</v>
      </c>
      <c r="G150" s="120">
        <v>949.16</v>
      </c>
      <c r="H150" s="274">
        <f t="shared" si="78"/>
        <v>100</v>
      </c>
    </row>
    <row r="151" spans="1:8" ht="15.6" customHeight="1" x14ac:dyDescent="0.3">
      <c r="A151" s="336">
        <v>32131</v>
      </c>
      <c r="B151" s="337"/>
      <c r="C151" s="338"/>
      <c r="D151" s="76" t="s">
        <v>67</v>
      </c>
      <c r="E151" s="78">
        <v>2337</v>
      </c>
      <c r="F151" s="78">
        <v>2289.92</v>
      </c>
      <c r="G151" s="120">
        <v>2289.92</v>
      </c>
      <c r="H151" s="274">
        <f t="shared" si="78"/>
        <v>100</v>
      </c>
    </row>
    <row r="152" spans="1:8" ht="30" x14ac:dyDescent="0.3">
      <c r="A152" s="336">
        <v>32149</v>
      </c>
      <c r="B152" s="337"/>
      <c r="C152" s="338"/>
      <c r="D152" s="76" t="s">
        <v>68</v>
      </c>
      <c r="E152" s="78">
        <v>252</v>
      </c>
      <c r="F152" s="78">
        <v>150.63999999999999</v>
      </c>
      <c r="G152" s="120">
        <v>150.63999999999999</v>
      </c>
      <c r="H152" s="274">
        <f t="shared" si="78"/>
        <v>100</v>
      </c>
    </row>
    <row r="153" spans="1:8" s="33" customFormat="1" ht="30" customHeight="1" x14ac:dyDescent="0.3">
      <c r="A153" s="343">
        <v>322</v>
      </c>
      <c r="B153" s="344"/>
      <c r="C153" s="345"/>
      <c r="D153" s="74" t="s">
        <v>60</v>
      </c>
      <c r="E153" s="75">
        <f t="shared" ref="E153:G153" si="80">SUM(E154:E161)</f>
        <v>15178</v>
      </c>
      <c r="F153" s="75">
        <f t="shared" si="80"/>
        <v>15732.88</v>
      </c>
      <c r="G153" s="118">
        <f t="shared" si="80"/>
        <v>15732.88</v>
      </c>
      <c r="H153" s="135">
        <f t="shared" si="78"/>
        <v>100</v>
      </c>
    </row>
    <row r="154" spans="1:8" ht="15.6" x14ac:dyDescent="0.3">
      <c r="A154" s="336">
        <v>32211</v>
      </c>
      <c r="B154" s="337"/>
      <c r="C154" s="338"/>
      <c r="D154" s="76" t="s">
        <v>69</v>
      </c>
      <c r="E154" s="78">
        <v>883</v>
      </c>
      <c r="F154" s="78">
        <v>951.37</v>
      </c>
      <c r="G154" s="120">
        <v>951.37</v>
      </c>
      <c r="H154" s="274">
        <f t="shared" si="78"/>
        <v>100</v>
      </c>
    </row>
    <row r="155" spans="1:8" ht="30" x14ac:dyDescent="0.3">
      <c r="A155" s="336">
        <v>32219</v>
      </c>
      <c r="B155" s="337"/>
      <c r="C155" s="338"/>
      <c r="D155" s="76" t="s">
        <v>124</v>
      </c>
      <c r="E155" s="78">
        <v>3504</v>
      </c>
      <c r="F155" s="78">
        <v>4119.74</v>
      </c>
      <c r="G155" s="120">
        <v>4119.74</v>
      </c>
      <c r="H155" s="274">
        <f t="shared" si="78"/>
        <v>100</v>
      </c>
    </row>
    <row r="156" spans="1:8" ht="15.6" x14ac:dyDescent="0.3">
      <c r="A156" s="336">
        <v>32231</v>
      </c>
      <c r="B156" s="337"/>
      <c r="C156" s="338"/>
      <c r="D156" s="76" t="s">
        <v>125</v>
      </c>
      <c r="E156" s="78">
        <v>3947</v>
      </c>
      <c r="F156" s="78">
        <v>3805.82</v>
      </c>
      <c r="G156" s="120">
        <v>3805.82</v>
      </c>
      <c r="H156" s="274">
        <f t="shared" si="78"/>
        <v>100</v>
      </c>
    </row>
    <row r="157" spans="1:8" ht="15.6" x14ac:dyDescent="0.3">
      <c r="A157" s="336">
        <v>32233</v>
      </c>
      <c r="B157" s="337"/>
      <c r="C157" s="338"/>
      <c r="D157" s="76" t="s">
        <v>126</v>
      </c>
      <c r="E157" s="78">
        <v>6240</v>
      </c>
      <c r="F157" s="78">
        <v>6155.87</v>
      </c>
      <c r="G157" s="120">
        <v>6155.87</v>
      </c>
      <c r="H157" s="274">
        <f t="shared" si="78"/>
        <v>100</v>
      </c>
    </row>
    <row r="158" spans="1:8" ht="15.6" x14ac:dyDescent="0.3">
      <c r="A158" s="336">
        <v>32234</v>
      </c>
      <c r="B158" s="337"/>
      <c r="C158" s="338"/>
      <c r="D158" s="76" t="s">
        <v>127</v>
      </c>
      <c r="E158" s="78">
        <v>49</v>
      </c>
      <c r="F158" s="78">
        <v>29.95</v>
      </c>
      <c r="G158" s="120">
        <v>29.95</v>
      </c>
      <c r="H158" s="274">
        <f t="shared" si="78"/>
        <v>100</v>
      </c>
    </row>
    <row r="159" spans="1:8" ht="30" x14ac:dyDescent="0.3">
      <c r="A159" s="336">
        <v>32244</v>
      </c>
      <c r="B159" s="337"/>
      <c r="C159" s="338"/>
      <c r="D159" s="76" t="s">
        <v>95</v>
      </c>
      <c r="E159" s="78">
        <v>555</v>
      </c>
      <c r="F159" s="78">
        <v>670.13</v>
      </c>
      <c r="G159" s="120">
        <v>670.13</v>
      </c>
      <c r="H159" s="274">
        <f t="shared" si="78"/>
        <v>100</v>
      </c>
    </row>
    <row r="160" spans="1:8" ht="15.6" x14ac:dyDescent="0.3">
      <c r="A160" s="336">
        <v>32251</v>
      </c>
      <c r="B160" s="337"/>
      <c r="C160" s="338"/>
      <c r="D160" s="76" t="s">
        <v>186</v>
      </c>
      <c r="E160" s="78">
        <v>0</v>
      </c>
      <c r="F160" s="78">
        <v>0</v>
      </c>
      <c r="G160" s="120">
        <v>0</v>
      </c>
      <c r="H160" s="274">
        <v>0</v>
      </c>
    </row>
    <row r="161" spans="1:8" ht="30" x14ac:dyDescent="0.3">
      <c r="A161" s="336">
        <v>32271</v>
      </c>
      <c r="B161" s="337"/>
      <c r="C161" s="338"/>
      <c r="D161" s="76" t="s">
        <v>92</v>
      </c>
      <c r="E161" s="78">
        <v>0</v>
      </c>
      <c r="F161" s="78">
        <v>0</v>
      </c>
      <c r="G161" s="120">
        <v>0</v>
      </c>
      <c r="H161" s="274">
        <v>0</v>
      </c>
    </row>
    <row r="162" spans="1:8" s="33" customFormat="1" ht="30" customHeight="1" x14ac:dyDescent="0.3">
      <c r="A162" s="343">
        <v>323</v>
      </c>
      <c r="B162" s="344"/>
      <c r="C162" s="345"/>
      <c r="D162" s="74" t="s">
        <v>71</v>
      </c>
      <c r="E162" s="75">
        <f t="shared" ref="E162:G162" si="81">SUM(E163:E171)</f>
        <v>11033</v>
      </c>
      <c r="F162" s="75">
        <f t="shared" si="81"/>
        <v>10689.91</v>
      </c>
      <c r="G162" s="118">
        <f t="shared" si="81"/>
        <v>10689.91</v>
      </c>
      <c r="H162" s="135">
        <f t="shared" si="78"/>
        <v>100</v>
      </c>
    </row>
    <row r="163" spans="1:8" ht="15.6" customHeight="1" x14ac:dyDescent="0.3">
      <c r="A163" s="336">
        <v>32311</v>
      </c>
      <c r="B163" s="337"/>
      <c r="C163" s="338"/>
      <c r="D163" s="76" t="s">
        <v>93</v>
      </c>
      <c r="E163" s="78">
        <v>1207</v>
      </c>
      <c r="F163" s="78">
        <v>1091.52</v>
      </c>
      <c r="G163" s="120">
        <v>1091.52</v>
      </c>
      <c r="H163" s="274">
        <f t="shared" si="78"/>
        <v>100</v>
      </c>
    </row>
    <row r="164" spans="1:8" ht="15.6" customHeight="1" x14ac:dyDescent="0.3">
      <c r="A164" s="336">
        <v>32313</v>
      </c>
      <c r="B164" s="337"/>
      <c r="C164" s="338"/>
      <c r="D164" s="76" t="s">
        <v>138</v>
      </c>
      <c r="E164" s="78">
        <v>442</v>
      </c>
      <c r="F164" s="78">
        <v>390.44</v>
      </c>
      <c r="G164" s="120">
        <v>390.44</v>
      </c>
      <c r="H164" s="274">
        <f t="shared" si="78"/>
        <v>100</v>
      </c>
    </row>
    <row r="165" spans="1:8" ht="28.2" customHeight="1" x14ac:dyDescent="0.3">
      <c r="A165" s="336">
        <v>32329</v>
      </c>
      <c r="B165" s="337"/>
      <c r="C165" s="338"/>
      <c r="D165" s="76" t="s">
        <v>139</v>
      </c>
      <c r="E165" s="78">
        <v>928</v>
      </c>
      <c r="F165" s="78">
        <v>1255.97</v>
      </c>
      <c r="G165" s="120">
        <v>1255.97</v>
      </c>
      <c r="H165" s="274">
        <f t="shared" si="78"/>
        <v>100</v>
      </c>
    </row>
    <row r="166" spans="1:8" ht="15.6" customHeight="1" x14ac:dyDescent="0.3">
      <c r="A166" s="336">
        <v>32349</v>
      </c>
      <c r="B166" s="337"/>
      <c r="C166" s="338"/>
      <c r="D166" s="76" t="s">
        <v>82</v>
      </c>
      <c r="E166" s="78">
        <v>3204</v>
      </c>
      <c r="F166" s="78">
        <v>2963.13</v>
      </c>
      <c r="G166" s="120">
        <v>2963.13</v>
      </c>
      <c r="H166" s="274">
        <f t="shared" si="78"/>
        <v>100</v>
      </c>
    </row>
    <row r="167" spans="1:8" ht="15.6" customHeight="1" x14ac:dyDescent="0.3">
      <c r="A167" s="336">
        <v>32361</v>
      </c>
      <c r="B167" s="337"/>
      <c r="C167" s="338"/>
      <c r="D167" s="76" t="s">
        <v>83</v>
      </c>
      <c r="E167" s="78">
        <v>2011</v>
      </c>
      <c r="F167" s="78">
        <v>2008.71</v>
      </c>
      <c r="G167" s="120">
        <v>2008.71</v>
      </c>
      <c r="H167" s="274">
        <f t="shared" si="78"/>
        <v>100</v>
      </c>
    </row>
    <row r="168" spans="1:8" ht="15.6" customHeight="1" x14ac:dyDescent="0.3">
      <c r="A168" s="336">
        <v>32369</v>
      </c>
      <c r="B168" s="337"/>
      <c r="C168" s="338"/>
      <c r="D168" s="76" t="s">
        <v>211</v>
      </c>
      <c r="E168" s="78">
        <v>210</v>
      </c>
      <c r="F168" s="78">
        <v>159.30000000000001</v>
      </c>
      <c r="G168" s="120">
        <v>159.30000000000001</v>
      </c>
      <c r="H168" s="274">
        <f t="shared" si="78"/>
        <v>100</v>
      </c>
    </row>
    <row r="169" spans="1:8" ht="15.6" customHeight="1" x14ac:dyDescent="0.3">
      <c r="A169" s="336">
        <v>32372</v>
      </c>
      <c r="B169" s="337"/>
      <c r="C169" s="338"/>
      <c r="D169" s="76" t="s">
        <v>216</v>
      </c>
      <c r="E169" s="78">
        <v>61</v>
      </c>
      <c r="F169" s="78">
        <v>60.49</v>
      </c>
      <c r="G169" s="120">
        <v>60.49</v>
      </c>
      <c r="H169" s="274">
        <f t="shared" si="78"/>
        <v>100</v>
      </c>
    </row>
    <row r="170" spans="1:8" ht="15.6" customHeight="1" x14ac:dyDescent="0.3">
      <c r="A170" s="336">
        <v>32389</v>
      </c>
      <c r="B170" s="337"/>
      <c r="C170" s="338"/>
      <c r="D170" s="76" t="s">
        <v>85</v>
      </c>
      <c r="E170" s="78">
        <v>1802</v>
      </c>
      <c r="F170" s="78">
        <v>1867.7</v>
      </c>
      <c r="G170" s="120">
        <v>1867.7</v>
      </c>
      <c r="H170" s="274">
        <f t="shared" si="78"/>
        <v>100</v>
      </c>
    </row>
    <row r="171" spans="1:8" ht="15.6" customHeight="1" x14ac:dyDescent="0.3">
      <c r="A171" s="336">
        <v>32399</v>
      </c>
      <c r="B171" s="337"/>
      <c r="C171" s="338"/>
      <c r="D171" s="76" t="s">
        <v>86</v>
      </c>
      <c r="E171" s="78">
        <v>1168</v>
      </c>
      <c r="F171" s="78">
        <v>892.65</v>
      </c>
      <c r="G171" s="120">
        <v>892.65</v>
      </c>
      <c r="H171" s="274">
        <f t="shared" si="78"/>
        <v>100</v>
      </c>
    </row>
    <row r="172" spans="1:8" s="33" customFormat="1" ht="30" customHeight="1" x14ac:dyDescent="0.3">
      <c r="A172" s="343">
        <v>329</v>
      </c>
      <c r="B172" s="344"/>
      <c r="C172" s="345"/>
      <c r="D172" s="74" t="s">
        <v>62</v>
      </c>
      <c r="E172" s="75">
        <f t="shared" ref="E172:G172" si="82">SUM(E173:E175)</f>
        <v>1502</v>
      </c>
      <c r="F172" s="75">
        <f t="shared" si="82"/>
        <v>1528.24</v>
      </c>
      <c r="G172" s="118">
        <f t="shared" si="82"/>
        <v>1528.24</v>
      </c>
      <c r="H172" s="135">
        <f t="shared" si="78"/>
        <v>100</v>
      </c>
    </row>
    <row r="173" spans="1:8" ht="15.6" x14ac:dyDescent="0.3">
      <c r="A173" s="336">
        <v>32922</v>
      </c>
      <c r="B173" s="337"/>
      <c r="C173" s="338"/>
      <c r="D173" s="76" t="s">
        <v>140</v>
      </c>
      <c r="E173" s="78">
        <v>1109</v>
      </c>
      <c r="F173" s="78">
        <v>1108.74</v>
      </c>
      <c r="G173" s="120">
        <v>1108.74</v>
      </c>
      <c r="H173" s="274">
        <f t="shared" si="78"/>
        <v>100</v>
      </c>
    </row>
    <row r="174" spans="1:8" ht="15.6" x14ac:dyDescent="0.3">
      <c r="A174" s="336">
        <v>32941</v>
      </c>
      <c r="B174" s="337"/>
      <c r="C174" s="338"/>
      <c r="D174" s="76" t="s">
        <v>141</v>
      </c>
      <c r="E174" s="78">
        <v>163</v>
      </c>
      <c r="F174" s="78">
        <v>163.09</v>
      </c>
      <c r="G174" s="120">
        <v>163.09</v>
      </c>
      <c r="H174" s="274">
        <f t="shared" si="78"/>
        <v>100</v>
      </c>
    </row>
    <row r="175" spans="1:8" ht="30" x14ac:dyDescent="0.3">
      <c r="A175" s="336">
        <v>32999</v>
      </c>
      <c r="B175" s="337"/>
      <c r="C175" s="338"/>
      <c r="D175" s="76" t="s">
        <v>62</v>
      </c>
      <c r="E175" s="78">
        <v>230</v>
      </c>
      <c r="F175" s="78">
        <v>256.41000000000003</v>
      </c>
      <c r="G175" s="120">
        <v>256.41000000000003</v>
      </c>
      <c r="H175" s="274">
        <f t="shared" si="78"/>
        <v>100</v>
      </c>
    </row>
    <row r="176" spans="1:8" s="33" customFormat="1" ht="15.6" x14ac:dyDescent="0.3">
      <c r="A176" s="343">
        <v>34</v>
      </c>
      <c r="B176" s="344"/>
      <c r="C176" s="345"/>
      <c r="D176" s="74" t="s">
        <v>63</v>
      </c>
      <c r="E176" s="75">
        <f t="shared" ref="E176:G176" si="83">SUM(E177)</f>
        <v>767</v>
      </c>
      <c r="F176" s="75">
        <f t="shared" si="83"/>
        <v>648.25</v>
      </c>
      <c r="G176" s="118">
        <f t="shared" si="83"/>
        <v>648.25</v>
      </c>
      <c r="H176" s="135">
        <f t="shared" si="78"/>
        <v>100</v>
      </c>
    </row>
    <row r="177" spans="1:8" s="33" customFormat="1" ht="30" customHeight="1" x14ac:dyDescent="0.3">
      <c r="A177" s="343">
        <v>343</v>
      </c>
      <c r="B177" s="344"/>
      <c r="C177" s="345"/>
      <c r="D177" s="74" t="s">
        <v>64</v>
      </c>
      <c r="E177" s="75">
        <f t="shared" ref="E177:G177" si="84">E178+E179</f>
        <v>767</v>
      </c>
      <c r="F177" s="75">
        <f t="shared" si="84"/>
        <v>648.25</v>
      </c>
      <c r="G177" s="118">
        <f t="shared" si="84"/>
        <v>648.25</v>
      </c>
      <c r="H177" s="135">
        <f t="shared" si="78"/>
        <v>100</v>
      </c>
    </row>
    <row r="178" spans="1:8" ht="30" x14ac:dyDescent="0.3">
      <c r="A178" s="336">
        <v>34311</v>
      </c>
      <c r="B178" s="337"/>
      <c r="C178" s="338"/>
      <c r="D178" s="76" t="s">
        <v>88</v>
      </c>
      <c r="E178" s="78">
        <v>748</v>
      </c>
      <c r="F178" s="78">
        <v>646.1</v>
      </c>
      <c r="G178" s="120">
        <v>646.1</v>
      </c>
      <c r="H178" s="274">
        <f t="shared" si="78"/>
        <v>100</v>
      </c>
    </row>
    <row r="179" spans="1:8" ht="15.6" x14ac:dyDescent="0.3">
      <c r="A179" s="336">
        <v>34339</v>
      </c>
      <c r="B179" s="337"/>
      <c r="C179" s="338"/>
      <c r="D179" s="76" t="s">
        <v>142</v>
      </c>
      <c r="E179" s="77">
        <v>19</v>
      </c>
      <c r="F179" s="77">
        <v>2.15</v>
      </c>
      <c r="G179" s="119">
        <v>2.15</v>
      </c>
      <c r="H179" s="274">
        <f t="shared" si="78"/>
        <v>100</v>
      </c>
    </row>
    <row r="180" spans="1:8" s="33" customFormat="1" ht="31.2" x14ac:dyDescent="0.3">
      <c r="A180" s="352" t="s">
        <v>143</v>
      </c>
      <c r="B180" s="353"/>
      <c r="C180" s="354"/>
      <c r="D180" s="79" t="s">
        <v>144</v>
      </c>
      <c r="E180" s="80">
        <f t="shared" ref="E180:G182" si="85">E181</f>
        <v>0</v>
      </c>
      <c r="F180" s="80">
        <f t="shared" si="85"/>
        <v>0</v>
      </c>
      <c r="G180" s="122">
        <f t="shared" si="85"/>
        <v>0</v>
      </c>
      <c r="H180" s="138">
        <v>0</v>
      </c>
    </row>
    <row r="181" spans="1:8" s="33" customFormat="1" ht="30" customHeight="1" x14ac:dyDescent="0.3">
      <c r="A181" s="346" t="s">
        <v>123</v>
      </c>
      <c r="B181" s="347"/>
      <c r="C181" s="348"/>
      <c r="D181" s="72" t="s">
        <v>122</v>
      </c>
      <c r="E181" s="73">
        <f t="shared" si="85"/>
        <v>0</v>
      </c>
      <c r="F181" s="73">
        <f t="shared" si="85"/>
        <v>0</v>
      </c>
      <c r="G181" s="117">
        <f t="shared" si="85"/>
        <v>0</v>
      </c>
      <c r="H181" s="139">
        <v>0</v>
      </c>
    </row>
    <row r="182" spans="1:8" s="33" customFormat="1" ht="31.2" x14ac:dyDescent="0.3">
      <c r="A182" s="349">
        <v>4</v>
      </c>
      <c r="B182" s="350"/>
      <c r="C182" s="351"/>
      <c r="D182" s="74" t="s">
        <v>20</v>
      </c>
      <c r="E182" s="75">
        <f t="shared" si="85"/>
        <v>0</v>
      </c>
      <c r="F182" s="75">
        <f t="shared" si="85"/>
        <v>0</v>
      </c>
      <c r="G182" s="118">
        <f t="shared" si="85"/>
        <v>0</v>
      </c>
      <c r="H182" s="137">
        <v>0</v>
      </c>
    </row>
    <row r="183" spans="1:8" s="33" customFormat="1" ht="31.2" x14ac:dyDescent="0.3">
      <c r="A183" s="343">
        <v>42</v>
      </c>
      <c r="B183" s="344"/>
      <c r="C183" s="345"/>
      <c r="D183" s="74" t="s">
        <v>145</v>
      </c>
      <c r="E183" s="75">
        <f>E184+E186</f>
        <v>0</v>
      </c>
      <c r="F183" s="75">
        <f t="shared" ref="F183:G183" si="86">F184+F186</f>
        <v>0</v>
      </c>
      <c r="G183" s="118">
        <f t="shared" si="86"/>
        <v>0</v>
      </c>
      <c r="H183" s="137">
        <v>0</v>
      </c>
    </row>
    <row r="184" spans="1:8" s="33" customFormat="1" ht="30" customHeight="1" x14ac:dyDescent="0.3">
      <c r="A184" s="343">
        <v>422</v>
      </c>
      <c r="B184" s="344"/>
      <c r="C184" s="345"/>
      <c r="D184" s="74" t="s">
        <v>73</v>
      </c>
      <c r="E184" s="75">
        <f>E185</f>
        <v>0</v>
      </c>
      <c r="F184" s="75">
        <f t="shared" ref="F184:G184" si="87">F185</f>
        <v>0</v>
      </c>
      <c r="G184" s="118">
        <f t="shared" si="87"/>
        <v>0</v>
      </c>
      <c r="H184" s="137">
        <v>0</v>
      </c>
    </row>
    <row r="185" spans="1:8" ht="30" x14ac:dyDescent="0.3">
      <c r="A185" s="336">
        <v>42273</v>
      </c>
      <c r="B185" s="337"/>
      <c r="C185" s="338"/>
      <c r="D185" s="76" t="s">
        <v>99</v>
      </c>
      <c r="E185" s="77">
        <v>0</v>
      </c>
      <c r="F185" s="77">
        <v>0</v>
      </c>
      <c r="G185" s="119">
        <v>0</v>
      </c>
      <c r="H185" s="150">
        <v>0</v>
      </c>
    </row>
    <row r="186" spans="1:8" s="33" customFormat="1" ht="30" customHeight="1" x14ac:dyDescent="0.3">
      <c r="A186" s="343">
        <v>424</v>
      </c>
      <c r="B186" s="344"/>
      <c r="C186" s="345"/>
      <c r="D186" s="74" t="s">
        <v>100</v>
      </c>
      <c r="E186" s="75">
        <f>E187</f>
        <v>0</v>
      </c>
      <c r="F186" s="75">
        <f t="shared" ref="F186:G186" si="88">F187</f>
        <v>0</v>
      </c>
      <c r="G186" s="118">
        <f t="shared" si="88"/>
        <v>0</v>
      </c>
      <c r="H186" s="137">
        <v>0</v>
      </c>
    </row>
    <row r="187" spans="1:8" ht="15.6" customHeight="1" x14ac:dyDescent="0.3">
      <c r="A187" s="336">
        <v>42411</v>
      </c>
      <c r="B187" s="337"/>
      <c r="C187" s="338"/>
      <c r="D187" s="76" t="s">
        <v>146</v>
      </c>
      <c r="E187" s="77">
        <v>0</v>
      </c>
      <c r="F187" s="77">
        <v>0</v>
      </c>
      <c r="G187" s="119">
        <v>0</v>
      </c>
      <c r="H187" s="150">
        <v>0</v>
      </c>
    </row>
    <row r="188" spans="1:8" s="33" customFormat="1" ht="58.5" customHeight="1" x14ac:dyDescent="0.3">
      <c r="A188" s="366" t="s">
        <v>98</v>
      </c>
      <c r="B188" s="367"/>
      <c r="C188" s="368"/>
      <c r="D188" s="68" t="s">
        <v>147</v>
      </c>
      <c r="E188" s="69">
        <f>E190+E199+E223+E244+E273+E290</f>
        <v>944972</v>
      </c>
      <c r="F188" s="69">
        <f>F190+F199+F223+F244+F273+F290</f>
        <v>950579</v>
      </c>
      <c r="G188" s="115">
        <f>G190+G199+G223+G244+G273+G290</f>
        <v>940656.65000000014</v>
      </c>
      <c r="H188" s="136">
        <f>G188/F188*100</f>
        <v>98.956178287128168</v>
      </c>
    </row>
    <row r="189" spans="1:8" s="33" customFormat="1" ht="30" customHeight="1" x14ac:dyDescent="0.3">
      <c r="A189" s="352" t="s">
        <v>148</v>
      </c>
      <c r="B189" s="353"/>
      <c r="C189" s="354"/>
      <c r="D189" s="79" t="s">
        <v>149</v>
      </c>
      <c r="E189" s="80">
        <f>E190+E199+E223+E244+E273+E290</f>
        <v>944972</v>
      </c>
      <c r="F189" s="80">
        <f t="shared" ref="F189:G189" si="89">F190+F199+F223+F244+F273+F290</f>
        <v>950579</v>
      </c>
      <c r="G189" s="80">
        <f t="shared" si="89"/>
        <v>940656.65000000014</v>
      </c>
      <c r="H189" s="133">
        <f>G189/F189*100</f>
        <v>98.956178287128168</v>
      </c>
    </row>
    <row r="190" spans="1:8" s="33" customFormat="1" ht="30" customHeight="1" x14ac:dyDescent="0.3">
      <c r="A190" s="346" t="s">
        <v>150</v>
      </c>
      <c r="B190" s="347"/>
      <c r="C190" s="348"/>
      <c r="D190" s="72" t="s">
        <v>104</v>
      </c>
      <c r="E190" s="73">
        <f t="shared" ref="E190:G191" si="90">E191</f>
        <v>2831</v>
      </c>
      <c r="F190" s="73">
        <f t="shared" si="90"/>
        <v>2831</v>
      </c>
      <c r="G190" s="117">
        <f t="shared" si="90"/>
        <v>3752.1099999999997</v>
      </c>
      <c r="H190" s="134">
        <f>G190/F190*100</f>
        <v>132.53655951960437</v>
      </c>
    </row>
    <row r="191" spans="1:8" s="33" customFormat="1" ht="15.6" x14ac:dyDescent="0.3">
      <c r="A191" s="349">
        <v>3</v>
      </c>
      <c r="B191" s="350"/>
      <c r="C191" s="351"/>
      <c r="D191" s="74" t="s">
        <v>18</v>
      </c>
      <c r="E191" s="75">
        <f t="shared" si="90"/>
        <v>2831</v>
      </c>
      <c r="F191" s="75">
        <f t="shared" si="90"/>
        <v>2831</v>
      </c>
      <c r="G191" s="118">
        <f t="shared" si="90"/>
        <v>3752.1099999999997</v>
      </c>
      <c r="H191" s="135">
        <f>G191/F191*100</f>
        <v>132.53655951960437</v>
      </c>
    </row>
    <row r="192" spans="1:8" s="33" customFormat="1" ht="15.6" x14ac:dyDescent="0.3">
      <c r="A192" s="343">
        <v>32</v>
      </c>
      <c r="B192" s="344"/>
      <c r="C192" s="345"/>
      <c r="D192" s="74" t="s">
        <v>27</v>
      </c>
      <c r="E192" s="75">
        <f t="shared" ref="E192:G192" si="91">E193+E195</f>
        <v>2831</v>
      </c>
      <c r="F192" s="75">
        <f t="shared" si="91"/>
        <v>2831</v>
      </c>
      <c r="G192" s="118">
        <f t="shared" si="91"/>
        <v>3752.1099999999997</v>
      </c>
      <c r="H192" s="135">
        <f t="shared" ref="H192:H197" si="92">G192/F192*100</f>
        <v>132.53655951960437</v>
      </c>
    </row>
    <row r="193" spans="1:8" s="33" customFormat="1" ht="31.2" x14ac:dyDescent="0.3">
      <c r="A193" s="343">
        <v>321</v>
      </c>
      <c r="B193" s="344"/>
      <c r="C193" s="345"/>
      <c r="D193" s="74" t="s">
        <v>58</v>
      </c>
      <c r="E193" s="75">
        <f t="shared" ref="E193:G193" si="93">E194</f>
        <v>1805</v>
      </c>
      <c r="F193" s="75">
        <f t="shared" si="93"/>
        <v>1805</v>
      </c>
      <c r="G193" s="118">
        <f t="shared" si="93"/>
        <v>1831.95</v>
      </c>
      <c r="H193" s="135">
        <f t="shared" si="92"/>
        <v>101.49307479224376</v>
      </c>
    </row>
    <row r="194" spans="1:8" ht="15.6" customHeight="1" x14ac:dyDescent="0.3">
      <c r="A194" s="336">
        <v>32119</v>
      </c>
      <c r="B194" s="337"/>
      <c r="C194" s="338"/>
      <c r="D194" s="76" t="s">
        <v>152</v>
      </c>
      <c r="E194" s="78">
        <v>1805</v>
      </c>
      <c r="F194" s="78">
        <v>1805</v>
      </c>
      <c r="G194" s="120">
        <v>1831.95</v>
      </c>
      <c r="H194" s="274">
        <f t="shared" si="92"/>
        <v>101.49307479224376</v>
      </c>
    </row>
    <row r="195" spans="1:8" s="33" customFormat="1" ht="30" customHeight="1" x14ac:dyDescent="0.3">
      <c r="A195" s="343">
        <v>322</v>
      </c>
      <c r="B195" s="344"/>
      <c r="C195" s="345"/>
      <c r="D195" s="74" t="s">
        <v>60</v>
      </c>
      <c r="E195" s="75">
        <f t="shared" ref="E195:F195" si="94">E196+E197+E198</f>
        <v>1026</v>
      </c>
      <c r="F195" s="75">
        <f t="shared" si="94"/>
        <v>1026</v>
      </c>
      <c r="G195" s="75">
        <f>G196+G197+G198</f>
        <v>1920.1599999999999</v>
      </c>
      <c r="H195" s="135">
        <f t="shared" si="92"/>
        <v>187.15009746588694</v>
      </c>
    </row>
    <row r="196" spans="1:8" s="33" customFormat="1" ht="30" x14ac:dyDescent="0.3">
      <c r="A196" s="336">
        <v>32219</v>
      </c>
      <c r="B196" s="337"/>
      <c r="C196" s="338"/>
      <c r="D196" s="76" t="s">
        <v>124</v>
      </c>
      <c r="E196" s="113">
        <v>0</v>
      </c>
      <c r="F196" s="113">
        <v>0</v>
      </c>
      <c r="G196" s="140">
        <v>13.6</v>
      </c>
      <c r="H196" s="274">
        <v>0</v>
      </c>
    </row>
    <row r="197" spans="1:8" ht="31.5" customHeight="1" x14ac:dyDescent="0.3">
      <c r="A197" s="336">
        <v>32244</v>
      </c>
      <c r="B197" s="337"/>
      <c r="C197" s="338"/>
      <c r="D197" s="76" t="s">
        <v>95</v>
      </c>
      <c r="E197" s="77">
        <v>1026</v>
      </c>
      <c r="F197" s="77">
        <v>1026</v>
      </c>
      <c r="G197" s="119">
        <v>1026.55</v>
      </c>
      <c r="H197" s="274">
        <f t="shared" si="92"/>
        <v>100.05360623781677</v>
      </c>
    </row>
    <row r="198" spans="1:8" s="33" customFormat="1" ht="15.6" customHeight="1" x14ac:dyDescent="0.3">
      <c r="A198" s="336">
        <v>32251</v>
      </c>
      <c r="B198" s="337"/>
      <c r="C198" s="338"/>
      <c r="D198" s="76" t="s">
        <v>151</v>
      </c>
      <c r="E198" s="77">
        <v>0</v>
      </c>
      <c r="F198" s="77">
        <v>0</v>
      </c>
      <c r="G198" s="119">
        <v>880.01</v>
      </c>
      <c r="H198" s="274">
        <v>0</v>
      </c>
    </row>
    <row r="199" spans="1:8" s="33" customFormat="1" ht="30" customHeight="1" x14ac:dyDescent="0.3">
      <c r="A199" s="346" t="s">
        <v>185</v>
      </c>
      <c r="B199" s="347"/>
      <c r="C199" s="348"/>
      <c r="D199" s="72" t="s">
        <v>112</v>
      </c>
      <c r="E199" s="73">
        <f>E200+E217</f>
        <v>3419.86</v>
      </c>
      <c r="F199" s="73">
        <f>F200+F217</f>
        <v>3419.86</v>
      </c>
      <c r="G199" s="117">
        <f>G200+G217</f>
        <v>3398.3900000000003</v>
      </c>
      <c r="H199" s="134">
        <f>G199/F199*100</f>
        <v>99.37219652266468</v>
      </c>
    </row>
    <row r="200" spans="1:8" s="33" customFormat="1" ht="21.75" customHeight="1" x14ac:dyDescent="0.3">
      <c r="A200" s="349">
        <v>3</v>
      </c>
      <c r="B200" s="350"/>
      <c r="C200" s="351"/>
      <c r="D200" s="74" t="s">
        <v>18</v>
      </c>
      <c r="E200" s="75">
        <f t="shared" ref="E200:G200" si="95">E201</f>
        <v>1240</v>
      </c>
      <c r="F200" s="75">
        <f t="shared" si="95"/>
        <v>3019.86</v>
      </c>
      <c r="G200" s="118">
        <f t="shared" si="95"/>
        <v>3006.3800000000006</v>
      </c>
      <c r="H200" s="135">
        <f>G200/F200*100</f>
        <v>99.553621691071783</v>
      </c>
    </row>
    <row r="201" spans="1:8" s="33" customFormat="1" ht="21" customHeight="1" x14ac:dyDescent="0.3">
      <c r="A201" s="343">
        <v>32</v>
      </c>
      <c r="B201" s="344"/>
      <c r="C201" s="345"/>
      <c r="D201" s="74" t="s">
        <v>27</v>
      </c>
      <c r="E201" s="75">
        <f>E202+E205+E213+E215</f>
        <v>1240</v>
      </c>
      <c r="F201" s="75">
        <f>F202+F205+F213+F215</f>
        <v>3019.86</v>
      </c>
      <c r="G201" s="118">
        <f>G202+G205+G213+G215</f>
        <v>3006.3800000000006</v>
      </c>
      <c r="H201" s="135">
        <f t="shared" ref="H201:H220" si="96">G201/F201*100</f>
        <v>99.553621691071783</v>
      </c>
    </row>
    <row r="202" spans="1:8" s="33" customFormat="1" ht="31.2" x14ac:dyDescent="0.3">
      <c r="A202" s="343">
        <v>321</v>
      </c>
      <c r="B202" s="344"/>
      <c r="C202" s="345"/>
      <c r="D202" s="74" t="s">
        <v>58</v>
      </c>
      <c r="E202" s="275">
        <f t="shared" ref="E202:F202" si="97">E203+E204</f>
        <v>0</v>
      </c>
      <c r="F202" s="275">
        <f t="shared" si="97"/>
        <v>0</v>
      </c>
      <c r="G202" s="275">
        <f>G203+G204</f>
        <v>78.28</v>
      </c>
      <c r="H202" s="135">
        <v>0</v>
      </c>
    </row>
    <row r="203" spans="1:8" ht="15.6" x14ac:dyDescent="0.3">
      <c r="A203" s="336">
        <v>32111</v>
      </c>
      <c r="B203" s="337"/>
      <c r="C203" s="338"/>
      <c r="D203" s="76" t="s">
        <v>66</v>
      </c>
      <c r="E203" s="77">
        <v>0</v>
      </c>
      <c r="F203" s="77">
        <v>0</v>
      </c>
      <c r="G203" s="119">
        <v>44.52</v>
      </c>
      <c r="H203" s="274">
        <v>0</v>
      </c>
    </row>
    <row r="204" spans="1:8" ht="15.6" customHeight="1" x14ac:dyDescent="0.3">
      <c r="A204" s="336">
        <v>32131</v>
      </c>
      <c r="B204" s="337"/>
      <c r="C204" s="338"/>
      <c r="D204" s="76" t="s">
        <v>67</v>
      </c>
      <c r="E204" s="78">
        <v>0</v>
      </c>
      <c r="F204" s="78">
        <v>0</v>
      </c>
      <c r="G204" s="120">
        <v>33.76</v>
      </c>
      <c r="H204" s="274">
        <v>0</v>
      </c>
    </row>
    <row r="205" spans="1:8" s="33" customFormat="1" ht="15.6" x14ac:dyDescent="0.3">
      <c r="A205" s="343">
        <v>322</v>
      </c>
      <c r="B205" s="344"/>
      <c r="C205" s="345"/>
      <c r="D205" s="74" t="s">
        <v>60</v>
      </c>
      <c r="E205" s="75">
        <f>SUM(E206:E212)</f>
        <v>510</v>
      </c>
      <c r="F205" s="75">
        <f>SUM(F206:F212)</f>
        <v>2289.86</v>
      </c>
      <c r="G205" s="118">
        <f>SUM(G206:G212)</f>
        <v>2288</v>
      </c>
      <c r="H205" s="135">
        <f t="shared" si="96"/>
        <v>99.918772326692448</v>
      </c>
    </row>
    <row r="206" spans="1:8" s="33" customFormat="1" ht="15.6" x14ac:dyDescent="0.3">
      <c r="A206" s="336">
        <v>32211</v>
      </c>
      <c r="B206" s="337"/>
      <c r="C206" s="338"/>
      <c r="D206" s="76" t="s">
        <v>69</v>
      </c>
      <c r="E206" s="77">
        <v>0</v>
      </c>
      <c r="F206" s="77">
        <v>100</v>
      </c>
      <c r="G206" s="119">
        <v>112.64</v>
      </c>
      <c r="H206" s="274">
        <f t="shared" si="96"/>
        <v>112.64</v>
      </c>
    </row>
    <row r="207" spans="1:8" s="33" customFormat="1" ht="30" x14ac:dyDescent="0.3">
      <c r="A207" s="336">
        <v>32219</v>
      </c>
      <c r="B207" s="337"/>
      <c r="C207" s="338"/>
      <c r="D207" s="76" t="s">
        <v>124</v>
      </c>
      <c r="E207" s="113">
        <v>0</v>
      </c>
      <c r="F207" s="113">
        <v>989.86</v>
      </c>
      <c r="G207" s="140">
        <v>799.51</v>
      </c>
      <c r="H207" s="274">
        <f t="shared" si="96"/>
        <v>80.770007879902209</v>
      </c>
    </row>
    <row r="208" spans="1:8" ht="15.6" x14ac:dyDescent="0.3">
      <c r="A208" s="336">
        <v>32229</v>
      </c>
      <c r="B208" s="337"/>
      <c r="C208" s="338"/>
      <c r="D208" s="76" t="s">
        <v>70</v>
      </c>
      <c r="E208" s="77">
        <v>0</v>
      </c>
      <c r="F208" s="77">
        <v>0</v>
      </c>
      <c r="G208" s="119">
        <v>12.34</v>
      </c>
      <c r="H208" s="274">
        <v>0</v>
      </c>
    </row>
    <row r="209" spans="1:8" ht="15.6" x14ac:dyDescent="0.3">
      <c r="A209" s="336">
        <v>32233</v>
      </c>
      <c r="B209" s="337"/>
      <c r="C209" s="338"/>
      <c r="D209" s="76" t="s">
        <v>126</v>
      </c>
      <c r="E209" s="78">
        <v>0</v>
      </c>
      <c r="F209" s="78">
        <v>0</v>
      </c>
      <c r="G209" s="120">
        <v>129.87</v>
      </c>
      <c r="H209" s="274">
        <v>0</v>
      </c>
    </row>
    <row r="210" spans="1:8" ht="15.6" x14ac:dyDescent="0.3">
      <c r="A210" s="336">
        <v>32234</v>
      </c>
      <c r="B210" s="337"/>
      <c r="C210" s="338"/>
      <c r="D210" s="76" t="s">
        <v>127</v>
      </c>
      <c r="E210" s="77">
        <v>0</v>
      </c>
      <c r="F210" s="77">
        <v>0</v>
      </c>
      <c r="G210" s="119">
        <v>57.86</v>
      </c>
      <c r="H210" s="274">
        <v>0</v>
      </c>
    </row>
    <row r="211" spans="1:8" ht="31.5" customHeight="1" x14ac:dyDescent="0.3">
      <c r="A211" s="336">
        <v>32244</v>
      </c>
      <c r="B211" s="337"/>
      <c r="C211" s="338"/>
      <c r="D211" s="76" t="s">
        <v>95</v>
      </c>
      <c r="E211" s="77">
        <v>510</v>
      </c>
      <c r="F211" s="77">
        <v>0</v>
      </c>
      <c r="G211" s="119">
        <v>0</v>
      </c>
      <c r="H211" s="274">
        <v>0</v>
      </c>
    </row>
    <row r="212" spans="1:8" ht="15.6" x14ac:dyDescent="0.3">
      <c r="A212" s="336">
        <v>32251</v>
      </c>
      <c r="B212" s="337"/>
      <c r="C212" s="338"/>
      <c r="D212" s="76" t="s">
        <v>91</v>
      </c>
      <c r="E212" s="77">
        <v>0</v>
      </c>
      <c r="F212" s="77">
        <v>1200</v>
      </c>
      <c r="G212" s="119">
        <v>1175.78</v>
      </c>
      <c r="H212" s="274">
        <f t="shared" si="96"/>
        <v>97.981666666666669</v>
      </c>
    </row>
    <row r="213" spans="1:8" s="33" customFormat="1" ht="23.25" customHeight="1" x14ac:dyDescent="0.3">
      <c r="A213" s="343">
        <v>323</v>
      </c>
      <c r="B213" s="344"/>
      <c r="C213" s="345"/>
      <c r="D213" s="74" t="s">
        <v>71</v>
      </c>
      <c r="E213" s="75">
        <f t="shared" ref="E213:G213" si="98">E214</f>
        <v>730</v>
      </c>
      <c r="F213" s="75">
        <f t="shared" si="98"/>
        <v>730</v>
      </c>
      <c r="G213" s="118">
        <f t="shared" si="98"/>
        <v>352.24</v>
      </c>
      <c r="H213" s="135">
        <f t="shared" si="96"/>
        <v>48.252054794520546</v>
      </c>
    </row>
    <row r="214" spans="1:8" ht="29.25" customHeight="1" x14ac:dyDescent="0.3">
      <c r="A214" s="336">
        <v>32329</v>
      </c>
      <c r="B214" s="337"/>
      <c r="C214" s="338"/>
      <c r="D214" s="76" t="s">
        <v>139</v>
      </c>
      <c r="E214" s="77">
        <v>730</v>
      </c>
      <c r="F214" s="77">
        <v>730</v>
      </c>
      <c r="G214" s="119">
        <v>352.24</v>
      </c>
      <c r="H214" s="274">
        <f t="shared" si="96"/>
        <v>48.252054794520546</v>
      </c>
    </row>
    <row r="215" spans="1:8" s="33" customFormat="1" ht="31.2" x14ac:dyDescent="0.3">
      <c r="A215" s="343">
        <v>329</v>
      </c>
      <c r="B215" s="344"/>
      <c r="C215" s="345"/>
      <c r="D215" s="74" t="s">
        <v>62</v>
      </c>
      <c r="E215" s="75">
        <f t="shared" ref="E215:G215" si="99">E216</f>
        <v>0</v>
      </c>
      <c r="F215" s="75">
        <f t="shared" si="99"/>
        <v>0</v>
      </c>
      <c r="G215" s="118">
        <f t="shared" si="99"/>
        <v>287.86</v>
      </c>
      <c r="H215" s="135">
        <v>0</v>
      </c>
    </row>
    <row r="216" spans="1:8" ht="30" x14ac:dyDescent="0.3">
      <c r="A216" s="336">
        <v>32999</v>
      </c>
      <c r="B216" s="337"/>
      <c r="C216" s="338"/>
      <c r="D216" s="76" t="s">
        <v>62</v>
      </c>
      <c r="E216" s="77">
        <v>0</v>
      </c>
      <c r="F216" s="77">
        <v>0</v>
      </c>
      <c r="G216" s="119">
        <v>287.86</v>
      </c>
      <c r="H216" s="274">
        <v>0</v>
      </c>
    </row>
    <row r="217" spans="1:8" s="33" customFormat="1" ht="31.2" x14ac:dyDescent="0.3">
      <c r="A217" s="349">
        <v>4</v>
      </c>
      <c r="B217" s="350"/>
      <c r="C217" s="351"/>
      <c r="D217" s="74" t="s">
        <v>20</v>
      </c>
      <c r="E217" s="75">
        <f t="shared" ref="E217:G221" si="100">E218</f>
        <v>2179.86</v>
      </c>
      <c r="F217" s="75">
        <f t="shared" si="100"/>
        <v>400</v>
      </c>
      <c r="G217" s="118">
        <f t="shared" si="100"/>
        <v>392.01</v>
      </c>
      <c r="H217" s="135">
        <f t="shared" si="96"/>
        <v>98.002499999999998</v>
      </c>
    </row>
    <row r="218" spans="1:8" s="33" customFormat="1" ht="46.8" x14ac:dyDescent="0.3">
      <c r="A218" s="343">
        <v>42</v>
      </c>
      <c r="B218" s="344"/>
      <c r="C218" s="345"/>
      <c r="D218" s="74" t="s">
        <v>35</v>
      </c>
      <c r="E218" s="75">
        <f t="shared" ref="E218:G218" si="101">E219+E221</f>
        <v>2179.86</v>
      </c>
      <c r="F218" s="75">
        <f t="shared" si="101"/>
        <v>400</v>
      </c>
      <c r="G218" s="118">
        <f t="shared" si="101"/>
        <v>392.01</v>
      </c>
      <c r="H218" s="135">
        <f t="shared" si="96"/>
        <v>98.002499999999998</v>
      </c>
    </row>
    <row r="219" spans="1:8" s="33" customFormat="1" ht="15.6" x14ac:dyDescent="0.3">
      <c r="A219" s="343">
        <v>422</v>
      </c>
      <c r="B219" s="344"/>
      <c r="C219" s="345"/>
      <c r="D219" s="74" t="s">
        <v>73</v>
      </c>
      <c r="E219" s="75">
        <f t="shared" si="100"/>
        <v>2049.86</v>
      </c>
      <c r="F219" s="75">
        <f t="shared" si="100"/>
        <v>400</v>
      </c>
      <c r="G219" s="118">
        <f t="shared" si="100"/>
        <v>392.01</v>
      </c>
      <c r="H219" s="135">
        <f t="shared" si="96"/>
        <v>98.002499999999998</v>
      </c>
    </row>
    <row r="220" spans="1:8" ht="30" x14ac:dyDescent="0.3">
      <c r="A220" s="336">
        <v>42273</v>
      </c>
      <c r="B220" s="337"/>
      <c r="C220" s="338"/>
      <c r="D220" s="76" t="s">
        <v>99</v>
      </c>
      <c r="E220" s="77">
        <v>2049.86</v>
      </c>
      <c r="F220" s="77">
        <v>400</v>
      </c>
      <c r="G220" s="119">
        <v>392.01</v>
      </c>
      <c r="H220" s="274">
        <f t="shared" si="96"/>
        <v>98.002499999999998</v>
      </c>
    </row>
    <row r="221" spans="1:8" s="33" customFormat="1" ht="31.2" x14ac:dyDescent="0.3">
      <c r="A221" s="343">
        <v>424</v>
      </c>
      <c r="B221" s="344"/>
      <c r="C221" s="345"/>
      <c r="D221" s="74" t="s">
        <v>100</v>
      </c>
      <c r="E221" s="75">
        <f t="shared" si="100"/>
        <v>130</v>
      </c>
      <c r="F221" s="75">
        <f t="shared" si="100"/>
        <v>0</v>
      </c>
      <c r="G221" s="118">
        <f t="shared" si="100"/>
        <v>0</v>
      </c>
      <c r="H221" s="137">
        <v>0</v>
      </c>
    </row>
    <row r="222" spans="1:8" ht="15.6" x14ac:dyDescent="0.3">
      <c r="A222" s="336">
        <v>42411</v>
      </c>
      <c r="B222" s="337"/>
      <c r="C222" s="338"/>
      <c r="D222" s="76" t="s">
        <v>146</v>
      </c>
      <c r="E222" s="77">
        <v>130</v>
      </c>
      <c r="F222" s="77">
        <v>0</v>
      </c>
      <c r="G222" s="119">
        <v>0</v>
      </c>
      <c r="H222" s="150">
        <v>0</v>
      </c>
    </row>
    <row r="223" spans="1:8" s="33" customFormat="1" ht="30" customHeight="1" x14ac:dyDescent="0.3">
      <c r="A223" s="346" t="s">
        <v>187</v>
      </c>
      <c r="B223" s="347"/>
      <c r="C223" s="348"/>
      <c r="D223" s="72" t="s">
        <v>196</v>
      </c>
      <c r="E223" s="73">
        <f t="shared" ref="E223:G224" si="102">E224</f>
        <v>17605</v>
      </c>
      <c r="F223" s="73">
        <f t="shared" si="102"/>
        <v>17605</v>
      </c>
      <c r="G223" s="117">
        <f t="shared" si="102"/>
        <v>12587.52</v>
      </c>
      <c r="H223" s="134">
        <f>G223/F223*100</f>
        <v>71.499687588753204</v>
      </c>
    </row>
    <row r="224" spans="1:8" s="33" customFormat="1" ht="15.6" x14ac:dyDescent="0.3">
      <c r="A224" s="349">
        <v>3</v>
      </c>
      <c r="B224" s="350"/>
      <c r="C224" s="351"/>
      <c r="D224" s="74" t="s">
        <v>18</v>
      </c>
      <c r="E224" s="75">
        <f t="shared" si="102"/>
        <v>17605</v>
      </c>
      <c r="F224" s="75">
        <f t="shared" si="102"/>
        <v>17605</v>
      </c>
      <c r="G224" s="118">
        <f t="shared" si="102"/>
        <v>12587.52</v>
      </c>
      <c r="H224" s="135">
        <f>G224/F224*100</f>
        <v>71.499687588753204</v>
      </c>
    </row>
    <row r="225" spans="1:8" s="33" customFormat="1" ht="15.6" x14ac:dyDescent="0.3">
      <c r="A225" s="343">
        <v>32</v>
      </c>
      <c r="B225" s="344"/>
      <c r="C225" s="345"/>
      <c r="D225" s="74" t="s">
        <v>27</v>
      </c>
      <c r="E225" s="75">
        <f>E226+E228+E234+E242</f>
        <v>17605</v>
      </c>
      <c r="F225" s="75">
        <f>F226+F228+F234+F242</f>
        <v>17605</v>
      </c>
      <c r="G225" s="118">
        <f>G226+G228+G234+G242</f>
        <v>12587.52</v>
      </c>
      <c r="H225" s="135">
        <f t="shared" ref="H225:H241" si="103">G225/F225*100</f>
        <v>71.499687588753204</v>
      </c>
    </row>
    <row r="226" spans="1:8" s="33" customFormat="1" ht="31.2" x14ac:dyDescent="0.3">
      <c r="A226" s="343">
        <v>321</v>
      </c>
      <c r="B226" s="344"/>
      <c r="C226" s="345"/>
      <c r="D226" s="74" t="s">
        <v>58</v>
      </c>
      <c r="E226" s="75">
        <f t="shared" ref="E226:G226" si="104">E227</f>
        <v>160</v>
      </c>
      <c r="F226" s="75">
        <f t="shared" si="104"/>
        <v>160</v>
      </c>
      <c r="G226" s="118">
        <f t="shared" si="104"/>
        <v>106.2</v>
      </c>
      <c r="H226" s="135">
        <f t="shared" si="103"/>
        <v>66.375</v>
      </c>
    </row>
    <row r="227" spans="1:8" ht="15.6" x14ac:dyDescent="0.3">
      <c r="A227" s="336">
        <v>32119</v>
      </c>
      <c r="B227" s="337"/>
      <c r="C227" s="338"/>
      <c r="D227" s="76" t="s">
        <v>66</v>
      </c>
      <c r="E227" s="77">
        <v>160</v>
      </c>
      <c r="F227" s="77">
        <v>160</v>
      </c>
      <c r="G227" s="119">
        <v>106.2</v>
      </c>
      <c r="H227" s="274">
        <f t="shared" si="103"/>
        <v>66.375</v>
      </c>
    </row>
    <row r="228" spans="1:8" s="33" customFormat="1" ht="30" customHeight="1" x14ac:dyDescent="0.3">
      <c r="A228" s="343">
        <v>322</v>
      </c>
      <c r="B228" s="344"/>
      <c r="C228" s="345"/>
      <c r="D228" s="74" t="s">
        <v>60</v>
      </c>
      <c r="E228" s="75">
        <f>SUM(E229:E233)</f>
        <v>1694</v>
      </c>
      <c r="F228" s="75">
        <f>SUM(F229:F233)</f>
        <v>1694</v>
      </c>
      <c r="G228" s="118">
        <f>SUM(G229:G233)</f>
        <v>694.83</v>
      </c>
      <c r="H228" s="135">
        <f t="shared" si="103"/>
        <v>41.017119244391978</v>
      </c>
    </row>
    <row r="229" spans="1:8" ht="29.25" customHeight="1" x14ac:dyDescent="0.3">
      <c r="A229" s="336">
        <v>32219</v>
      </c>
      <c r="B229" s="337"/>
      <c r="C229" s="338"/>
      <c r="D229" s="76" t="s">
        <v>124</v>
      </c>
      <c r="E229" s="77">
        <v>1140</v>
      </c>
      <c r="F229" s="77">
        <v>1140</v>
      </c>
      <c r="G229" s="119">
        <v>444.58</v>
      </c>
      <c r="H229" s="274">
        <f t="shared" si="103"/>
        <v>38.998245614035085</v>
      </c>
    </row>
    <row r="230" spans="1:8" ht="15.6" x14ac:dyDescent="0.3">
      <c r="A230" s="336">
        <v>32229</v>
      </c>
      <c r="B230" s="337"/>
      <c r="C230" s="338"/>
      <c r="D230" s="76" t="s">
        <v>70</v>
      </c>
      <c r="E230" s="77">
        <v>0</v>
      </c>
      <c r="F230" s="77">
        <v>0</v>
      </c>
      <c r="G230" s="119">
        <v>0</v>
      </c>
      <c r="H230" s="274">
        <v>0</v>
      </c>
    </row>
    <row r="231" spans="1:8" ht="30" x14ac:dyDescent="0.3">
      <c r="A231" s="336">
        <v>32244</v>
      </c>
      <c r="B231" s="337"/>
      <c r="C231" s="338"/>
      <c r="D231" s="76" t="s">
        <v>95</v>
      </c>
      <c r="E231" s="77">
        <v>270</v>
      </c>
      <c r="F231" s="77">
        <v>270</v>
      </c>
      <c r="G231" s="119">
        <v>94.2</v>
      </c>
      <c r="H231" s="274">
        <f t="shared" si="103"/>
        <v>34.888888888888893</v>
      </c>
    </row>
    <row r="232" spans="1:8" ht="15.6" customHeight="1" x14ac:dyDescent="0.3">
      <c r="A232" s="336">
        <v>32251</v>
      </c>
      <c r="B232" s="337"/>
      <c r="C232" s="338"/>
      <c r="D232" s="76" t="s">
        <v>188</v>
      </c>
      <c r="E232" s="77">
        <v>260</v>
      </c>
      <c r="F232" s="77">
        <v>260</v>
      </c>
      <c r="G232" s="119">
        <v>131.84</v>
      </c>
      <c r="H232" s="274">
        <f t="shared" si="103"/>
        <v>50.707692307692312</v>
      </c>
    </row>
    <row r="233" spans="1:8" ht="30" x14ac:dyDescent="0.3">
      <c r="A233" s="336">
        <v>32271</v>
      </c>
      <c r="B233" s="337"/>
      <c r="C233" s="338"/>
      <c r="D233" s="76" t="s">
        <v>101</v>
      </c>
      <c r="E233" s="77">
        <v>24</v>
      </c>
      <c r="F233" s="77">
        <v>24</v>
      </c>
      <c r="G233" s="119">
        <v>24.21</v>
      </c>
      <c r="H233" s="274">
        <f t="shared" si="103"/>
        <v>100.875</v>
      </c>
    </row>
    <row r="234" spans="1:8" s="33" customFormat="1" ht="30" customHeight="1" x14ac:dyDescent="0.3">
      <c r="A234" s="343">
        <v>323</v>
      </c>
      <c r="B234" s="344"/>
      <c r="C234" s="345"/>
      <c r="D234" s="74" t="s">
        <v>71</v>
      </c>
      <c r="E234" s="118">
        <f t="shared" ref="E234:F234" si="105">SUM(E235:E241)</f>
        <v>15751</v>
      </c>
      <c r="F234" s="118">
        <f t="shared" si="105"/>
        <v>15751</v>
      </c>
      <c r="G234" s="118">
        <f>SUM(G235:G241)</f>
        <v>9934.49</v>
      </c>
      <c r="H234" s="135">
        <f t="shared" si="103"/>
        <v>63.072122404926667</v>
      </c>
    </row>
    <row r="235" spans="1:8" ht="15.6" customHeight="1" x14ac:dyDescent="0.3">
      <c r="A235" s="336">
        <v>32313</v>
      </c>
      <c r="B235" s="337"/>
      <c r="C235" s="338"/>
      <c r="D235" s="76" t="s">
        <v>138</v>
      </c>
      <c r="E235" s="78">
        <v>0</v>
      </c>
      <c r="F235" s="78">
        <v>0</v>
      </c>
      <c r="G235" s="120">
        <v>8.16</v>
      </c>
      <c r="H235" s="274">
        <v>0</v>
      </c>
    </row>
    <row r="236" spans="1:8" ht="15.6" x14ac:dyDescent="0.3">
      <c r="A236" s="336">
        <v>32319</v>
      </c>
      <c r="B236" s="337"/>
      <c r="C236" s="338"/>
      <c r="D236" s="76" t="s">
        <v>189</v>
      </c>
      <c r="E236" s="77">
        <v>3450</v>
      </c>
      <c r="F236" s="77">
        <v>3450</v>
      </c>
      <c r="G236" s="119">
        <v>2502.5</v>
      </c>
      <c r="H236" s="274">
        <f t="shared" si="103"/>
        <v>72.536231884057969</v>
      </c>
    </row>
    <row r="237" spans="1:8" ht="15.6" x14ac:dyDescent="0.3">
      <c r="A237" s="336">
        <v>32329</v>
      </c>
      <c r="B237" s="337"/>
      <c r="C237" s="338"/>
      <c r="D237" s="76" t="s">
        <v>190</v>
      </c>
      <c r="E237" s="77">
        <v>591</v>
      </c>
      <c r="F237" s="77">
        <v>591</v>
      </c>
      <c r="G237" s="119">
        <v>590.53</v>
      </c>
      <c r="H237" s="274">
        <f t="shared" si="103"/>
        <v>99.920473773265655</v>
      </c>
    </row>
    <row r="238" spans="1:8" ht="15.6" x14ac:dyDescent="0.3">
      <c r="A238" s="336">
        <v>32361</v>
      </c>
      <c r="B238" s="337"/>
      <c r="C238" s="338"/>
      <c r="D238" s="76" t="s">
        <v>191</v>
      </c>
      <c r="E238" s="78">
        <v>0</v>
      </c>
      <c r="F238" s="78">
        <v>0</v>
      </c>
      <c r="G238" s="120">
        <v>0</v>
      </c>
      <c r="H238" s="274">
        <v>0</v>
      </c>
    </row>
    <row r="239" spans="1:8" ht="15.6" x14ac:dyDescent="0.3">
      <c r="A239" s="336">
        <v>32369</v>
      </c>
      <c r="B239" s="337"/>
      <c r="C239" s="338"/>
      <c r="D239" s="76" t="s">
        <v>192</v>
      </c>
      <c r="E239" s="78">
        <v>160</v>
      </c>
      <c r="F239" s="78">
        <v>160</v>
      </c>
      <c r="G239" s="120">
        <v>159.30000000000001</v>
      </c>
      <c r="H239" s="274">
        <f t="shared" si="103"/>
        <v>99.562500000000014</v>
      </c>
    </row>
    <row r="240" spans="1:8" ht="15.6" x14ac:dyDescent="0.3">
      <c r="A240" s="336">
        <v>32379</v>
      </c>
      <c r="B240" s="337"/>
      <c r="C240" s="338"/>
      <c r="D240" s="76" t="s">
        <v>193</v>
      </c>
      <c r="E240" s="78">
        <v>10350</v>
      </c>
      <c r="F240" s="78">
        <v>10350</v>
      </c>
      <c r="G240" s="120">
        <v>5474</v>
      </c>
      <c r="H240" s="274">
        <f t="shared" si="103"/>
        <v>52.888888888888886</v>
      </c>
    </row>
    <row r="241" spans="1:8" ht="15.6" x14ac:dyDescent="0.3">
      <c r="A241" s="336">
        <v>32399</v>
      </c>
      <c r="B241" s="337"/>
      <c r="C241" s="338"/>
      <c r="D241" s="76" t="s">
        <v>86</v>
      </c>
      <c r="E241" s="77">
        <v>1200</v>
      </c>
      <c r="F241" s="77">
        <v>1200</v>
      </c>
      <c r="G241" s="119">
        <v>1200</v>
      </c>
      <c r="H241" s="274">
        <f t="shared" si="103"/>
        <v>100</v>
      </c>
    </row>
    <row r="242" spans="1:8" s="33" customFormat="1" ht="31.2" x14ac:dyDescent="0.3">
      <c r="A242" s="343">
        <v>329</v>
      </c>
      <c r="B242" s="344"/>
      <c r="C242" s="345"/>
      <c r="D242" s="74" t="s">
        <v>62</v>
      </c>
      <c r="E242" s="75">
        <f t="shared" ref="E242:G242" si="106">E243</f>
        <v>0</v>
      </c>
      <c r="F242" s="75">
        <f t="shared" si="106"/>
        <v>0</v>
      </c>
      <c r="G242" s="118">
        <f t="shared" si="106"/>
        <v>1852</v>
      </c>
      <c r="H242" s="135">
        <v>0</v>
      </c>
    </row>
    <row r="243" spans="1:8" ht="30" x14ac:dyDescent="0.3">
      <c r="A243" s="336">
        <v>32999</v>
      </c>
      <c r="B243" s="337"/>
      <c r="C243" s="338"/>
      <c r="D243" s="76" t="s">
        <v>62</v>
      </c>
      <c r="E243" s="77">
        <v>0</v>
      </c>
      <c r="F243" s="77">
        <v>0</v>
      </c>
      <c r="G243" s="119">
        <v>1852</v>
      </c>
      <c r="H243" s="135">
        <v>0</v>
      </c>
    </row>
    <row r="244" spans="1:8" s="33" customFormat="1" ht="15.6" x14ac:dyDescent="0.3">
      <c r="A244" s="346" t="s">
        <v>194</v>
      </c>
      <c r="B244" s="347"/>
      <c r="C244" s="348"/>
      <c r="D244" s="72" t="s">
        <v>195</v>
      </c>
      <c r="E244" s="73">
        <f>E245+E269</f>
        <v>913018</v>
      </c>
      <c r="F244" s="73">
        <f t="shared" ref="F244:G244" si="107">F245+F269</f>
        <v>919227</v>
      </c>
      <c r="G244" s="117">
        <f t="shared" si="107"/>
        <v>917438.91000000015</v>
      </c>
      <c r="H244" s="134">
        <f>G244/F244*100</f>
        <v>99.805478951336298</v>
      </c>
    </row>
    <row r="245" spans="1:8" s="33" customFormat="1" ht="15.6" x14ac:dyDescent="0.3">
      <c r="A245" s="349">
        <v>3</v>
      </c>
      <c r="B245" s="350"/>
      <c r="C245" s="351"/>
      <c r="D245" s="74" t="s">
        <v>18</v>
      </c>
      <c r="E245" s="75">
        <f>E246+E253+E263+E266</f>
        <v>912365</v>
      </c>
      <c r="F245" s="75">
        <f t="shared" ref="F245:G245" si="108">F246+F253+F263+F266</f>
        <v>918470</v>
      </c>
      <c r="G245" s="118">
        <f t="shared" si="108"/>
        <v>916682.2300000001</v>
      </c>
      <c r="H245" s="135">
        <f>G245/F245*100</f>
        <v>99.805353468267882</v>
      </c>
    </row>
    <row r="246" spans="1:8" s="33" customFormat="1" ht="15.6" x14ac:dyDescent="0.3">
      <c r="A246" s="343">
        <v>31</v>
      </c>
      <c r="B246" s="344"/>
      <c r="C246" s="345"/>
      <c r="D246" s="74" t="s">
        <v>19</v>
      </c>
      <c r="E246" s="75">
        <f t="shared" ref="E246:G246" si="109">E247+E249+E251</f>
        <v>807335</v>
      </c>
      <c r="F246" s="75">
        <f t="shared" si="109"/>
        <v>813065</v>
      </c>
      <c r="G246" s="118">
        <f t="shared" si="109"/>
        <v>811659.06</v>
      </c>
      <c r="H246" s="135">
        <f t="shared" ref="H246:H272" si="110">G246/F246*100</f>
        <v>99.827081475650786</v>
      </c>
    </row>
    <row r="247" spans="1:8" s="33" customFormat="1" ht="30" customHeight="1" x14ac:dyDescent="0.3">
      <c r="A247" s="343">
        <v>311</v>
      </c>
      <c r="B247" s="344"/>
      <c r="C247" s="345"/>
      <c r="D247" s="74" t="s">
        <v>96</v>
      </c>
      <c r="E247" s="75">
        <f t="shared" ref="E247:G247" si="111">E248</f>
        <v>667295</v>
      </c>
      <c r="F247" s="75">
        <f t="shared" si="111"/>
        <v>671308</v>
      </c>
      <c r="G247" s="118">
        <f t="shared" si="111"/>
        <v>671307.55</v>
      </c>
      <c r="H247" s="135">
        <f t="shared" si="110"/>
        <v>99.999932966685947</v>
      </c>
    </row>
    <row r="248" spans="1:8" ht="15.6" x14ac:dyDescent="0.3">
      <c r="A248" s="336">
        <v>31111</v>
      </c>
      <c r="B248" s="337"/>
      <c r="C248" s="338"/>
      <c r="D248" s="76" t="s">
        <v>54</v>
      </c>
      <c r="E248" s="77">
        <v>667295</v>
      </c>
      <c r="F248" s="77">
        <v>671308</v>
      </c>
      <c r="G248" s="119">
        <v>671307.55</v>
      </c>
      <c r="H248" s="274">
        <f t="shared" si="110"/>
        <v>99.999932966685947</v>
      </c>
    </row>
    <row r="249" spans="1:8" s="33" customFormat="1" ht="30" customHeight="1" x14ac:dyDescent="0.3">
      <c r="A249" s="343">
        <v>312</v>
      </c>
      <c r="B249" s="344"/>
      <c r="C249" s="345"/>
      <c r="D249" s="74" t="s">
        <v>55</v>
      </c>
      <c r="E249" s="75">
        <f t="shared" ref="E249:G249" si="112">E250</f>
        <v>29935</v>
      </c>
      <c r="F249" s="75">
        <f t="shared" si="112"/>
        <v>31652</v>
      </c>
      <c r="G249" s="118">
        <f t="shared" si="112"/>
        <v>31651.37</v>
      </c>
      <c r="H249" s="135">
        <f t="shared" si="110"/>
        <v>99.99800960444837</v>
      </c>
    </row>
    <row r="250" spans="1:8" ht="15.6" x14ac:dyDescent="0.3">
      <c r="A250" s="336">
        <v>31219</v>
      </c>
      <c r="B250" s="337"/>
      <c r="C250" s="338"/>
      <c r="D250" s="76" t="s">
        <v>55</v>
      </c>
      <c r="E250" s="77">
        <v>29935</v>
      </c>
      <c r="F250" s="77">
        <v>31652</v>
      </c>
      <c r="G250" s="119">
        <v>31651.37</v>
      </c>
      <c r="H250" s="274">
        <f t="shared" si="110"/>
        <v>99.99800960444837</v>
      </c>
    </row>
    <row r="251" spans="1:8" s="33" customFormat="1" ht="30" customHeight="1" x14ac:dyDescent="0.3">
      <c r="A251" s="343">
        <v>313</v>
      </c>
      <c r="B251" s="344"/>
      <c r="C251" s="345"/>
      <c r="D251" s="74" t="s">
        <v>56</v>
      </c>
      <c r="E251" s="75">
        <f t="shared" ref="E251:G251" si="113">E252</f>
        <v>110105</v>
      </c>
      <c r="F251" s="75">
        <f t="shared" si="113"/>
        <v>110105</v>
      </c>
      <c r="G251" s="118">
        <f t="shared" si="113"/>
        <v>108700.14</v>
      </c>
      <c r="H251" s="135">
        <f t="shared" si="110"/>
        <v>98.724072476272653</v>
      </c>
    </row>
    <row r="252" spans="1:8" ht="30" x14ac:dyDescent="0.3">
      <c r="A252" s="336">
        <v>31321</v>
      </c>
      <c r="B252" s="337"/>
      <c r="C252" s="338"/>
      <c r="D252" s="76" t="s">
        <v>57</v>
      </c>
      <c r="E252" s="77">
        <v>110105</v>
      </c>
      <c r="F252" s="77">
        <v>110105</v>
      </c>
      <c r="G252" s="119">
        <v>108700.14</v>
      </c>
      <c r="H252" s="274">
        <f t="shared" si="110"/>
        <v>98.724072476272653</v>
      </c>
    </row>
    <row r="253" spans="1:8" s="33" customFormat="1" ht="15.6" x14ac:dyDescent="0.3">
      <c r="A253" s="343">
        <v>32</v>
      </c>
      <c r="B253" s="344"/>
      <c r="C253" s="345"/>
      <c r="D253" s="74" t="s">
        <v>27</v>
      </c>
      <c r="E253" s="75">
        <f>E254+E256+E259+E261</f>
        <v>92715</v>
      </c>
      <c r="F253" s="75">
        <f t="shared" ref="F253:G253" si="114">F254+F256+F259+F261</f>
        <v>93090</v>
      </c>
      <c r="G253" s="75">
        <f t="shared" si="114"/>
        <v>93020.53</v>
      </c>
      <c r="H253" s="135">
        <f t="shared" si="110"/>
        <v>99.925373294661085</v>
      </c>
    </row>
    <row r="254" spans="1:8" s="33" customFormat="1" ht="30" customHeight="1" x14ac:dyDescent="0.3">
      <c r="A254" s="343">
        <v>321</v>
      </c>
      <c r="B254" s="344"/>
      <c r="C254" s="345"/>
      <c r="D254" s="74" t="s">
        <v>58</v>
      </c>
      <c r="E254" s="75">
        <f t="shared" ref="E254:G254" si="115">E255</f>
        <v>32565</v>
      </c>
      <c r="F254" s="75">
        <f t="shared" si="115"/>
        <v>32565</v>
      </c>
      <c r="G254" s="118">
        <f t="shared" si="115"/>
        <v>32247.200000000001</v>
      </c>
      <c r="H254" s="135">
        <f t="shared" si="110"/>
        <v>99.02410563488408</v>
      </c>
    </row>
    <row r="255" spans="1:8" s="31" customFormat="1" ht="30" x14ac:dyDescent="0.3">
      <c r="A255" s="336">
        <v>32121</v>
      </c>
      <c r="B255" s="337"/>
      <c r="C255" s="338"/>
      <c r="D255" s="76" t="s">
        <v>97</v>
      </c>
      <c r="E255" s="77">
        <v>32565</v>
      </c>
      <c r="F255" s="77">
        <v>32565</v>
      </c>
      <c r="G255" s="140">
        <v>32247.200000000001</v>
      </c>
      <c r="H255" s="274">
        <f t="shared" si="110"/>
        <v>99.02410563488408</v>
      </c>
    </row>
    <row r="256" spans="1:8" ht="30" customHeight="1" x14ac:dyDescent="0.3">
      <c r="A256" s="355">
        <v>322</v>
      </c>
      <c r="B256" s="356"/>
      <c r="C256" s="357"/>
      <c r="D256" s="110" t="s">
        <v>60</v>
      </c>
      <c r="E256" s="75">
        <f>E258</f>
        <v>58470</v>
      </c>
      <c r="F256" s="75">
        <f>F258</f>
        <v>58470</v>
      </c>
      <c r="G256" s="118">
        <f>G257+G258</f>
        <v>58733.159999999996</v>
      </c>
      <c r="H256" s="135">
        <f t="shared" si="110"/>
        <v>100.45007696254488</v>
      </c>
    </row>
    <row r="257" spans="1:8" s="33" customFormat="1" ht="30" x14ac:dyDescent="0.3">
      <c r="A257" s="336">
        <v>32219</v>
      </c>
      <c r="B257" s="337"/>
      <c r="C257" s="338"/>
      <c r="D257" s="76" t="s">
        <v>124</v>
      </c>
      <c r="E257" s="276">
        <v>0</v>
      </c>
      <c r="F257" s="276">
        <v>0</v>
      </c>
      <c r="G257" s="276">
        <v>1578.88</v>
      </c>
      <c r="H257" s="135">
        <v>0</v>
      </c>
    </row>
    <row r="258" spans="1:8" s="31" customFormat="1" ht="15.6" x14ac:dyDescent="0.3">
      <c r="A258" s="336">
        <v>32229</v>
      </c>
      <c r="B258" s="337"/>
      <c r="C258" s="338"/>
      <c r="D258" s="76" t="s">
        <v>70</v>
      </c>
      <c r="E258" s="77">
        <v>58470</v>
      </c>
      <c r="F258" s="77">
        <v>58470</v>
      </c>
      <c r="G258" s="140">
        <v>57154.28</v>
      </c>
      <c r="H258" s="135">
        <f t="shared" si="110"/>
        <v>97.749752009577563</v>
      </c>
    </row>
    <row r="259" spans="1:8" s="33" customFormat="1" ht="30" customHeight="1" x14ac:dyDescent="0.3">
      <c r="A259" s="343">
        <v>323</v>
      </c>
      <c r="B259" s="344"/>
      <c r="C259" s="345"/>
      <c r="D259" s="272" t="s">
        <v>71</v>
      </c>
      <c r="E259" s="75">
        <f>E260</f>
        <v>0</v>
      </c>
      <c r="F259" s="75">
        <f t="shared" ref="F259:G259" si="116">F260</f>
        <v>375</v>
      </c>
      <c r="G259" s="75">
        <f t="shared" si="116"/>
        <v>375</v>
      </c>
      <c r="H259" s="135">
        <f t="shared" si="110"/>
        <v>100</v>
      </c>
    </row>
    <row r="260" spans="1:8" ht="15.6" x14ac:dyDescent="0.3">
      <c r="A260" s="336">
        <v>32319</v>
      </c>
      <c r="B260" s="337"/>
      <c r="C260" s="338"/>
      <c r="D260" s="76" t="s">
        <v>189</v>
      </c>
      <c r="E260" s="77">
        <v>0</v>
      </c>
      <c r="F260" s="77">
        <v>375</v>
      </c>
      <c r="G260" s="119">
        <v>375</v>
      </c>
      <c r="H260" s="274">
        <f t="shared" si="110"/>
        <v>100</v>
      </c>
    </row>
    <row r="261" spans="1:8" s="33" customFormat="1" ht="30" customHeight="1" x14ac:dyDescent="0.3">
      <c r="A261" s="343">
        <v>329</v>
      </c>
      <c r="B261" s="344"/>
      <c r="C261" s="345"/>
      <c r="D261" s="74" t="s">
        <v>62</v>
      </c>
      <c r="E261" s="75">
        <f t="shared" ref="E261:G261" si="117">E262</f>
        <v>1680</v>
      </c>
      <c r="F261" s="75">
        <f t="shared" si="117"/>
        <v>1680</v>
      </c>
      <c r="G261" s="118">
        <f t="shared" si="117"/>
        <v>1665.17</v>
      </c>
      <c r="H261" s="135">
        <f t="shared" si="110"/>
        <v>99.117261904761904</v>
      </c>
    </row>
    <row r="262" spans="1:8" ht="15.6" x14ac:dyDescent="0.3">
      <c r="A262" s="336">
        <v>32955</v>
      </c>
      <c r="B262" s="337"/>
      <c r="C262" s="338"/>
      <c r="D262" s="76" t="s">
        <v>61</v>
      </c>
      <c r="E262" s="77">
        <v>1680</v>
      </c>
      <c r="F262" s="77">
        <v>1680</v>
      </c>
      <c r="G262" s="119">
        <v>1665.17</v>
      </c>
      <c r="H262" s="274">
        <f t="shared" si="110"/>
        <v>99.117261904761904</v>
      </c>
    </row>
    <row r="263" spans="1:8" s="33" customFormat="1" ht="46.8" x14ac:dyDescent="0.3">
      <c r="A263" s="343">
        <v>37</v>
      </c>
      <c r="B263" s="344"/>
      <c r="C263" s="345"/>
      <c r="D263" s="74" t="s">
        <v>212</v>
      </c>
      <c r="E263" s="75">
        <f t="shared" ref="E263:G264" si="118">E264</f>
        <v>11690</v>
      </c>
      <c r="F263" s="75">
        <f t="shared" si="118"/>
        <v>11690</v>
      </c>
      <c r="G263" s="118">
        <f t="shared" si="118"/>
        <v>11377.67</v>
      </c>
      <c r="H263" s="135">
        <f t="shared" si="110"/>
        <v>97.328229255774161</v>
      </c>
    </row>
    <row r="264" spans="1:8" s="33" customFormat="1" ht="30" customHeight="1" x14ac:dyDescent="0.3">
      <c r="A264" s="343">
        <v>372</v>
      </c>
      <c r="B264" s="344"/>
      <c r="C264" s="345"/>
      <c r="D264" s="74" t="s">
        <v>77</v>
      </c>
      <c r="E264" s="75">
        <f t="shared" si="118"/>
        <v>11690</v>
      </c>
      <c r="F264" s="75">
        <f t="shared" si="118"/>
        <v>11690</v>
      </c>
      <c r="G264" s="118">
        <f t="shared" si="118"/>
        <v>11377.67</v>
      </c>
      <c r="H264" s="135">
        <f t="shared" si="110"/>
        <v>97.328229255774161</v>
      </c>
    </row>
    <row r="265" spans="1:8" ht="30" customHeight="1" x14ac:dyDescent="0.3">
      <c r="A265" s="336">
        <v>37229</v>
      </c>
      <c r="B265" s="337"/>
      <c r="C265" s="338"/>
      <c r="D265" s="76" t="s">
        <v>197</v>
      </c>
      <c r="E265" s="77">
        <v>11690</v>
      </c>
      <c r="F265" s="77">
        <v>11690</v>
      </c>
      <c r="G265" s="119">
        <v>11377.67</v>
      </c>
      <c r="H265" s="274">
        <f t="shared" si="110"/>
        <v>97.328229255774161</v>
      </c>
    </row>
    <row r="266" spans="1:8" ht="30" customHeight="1" x14ac:dyDescent="0.3">
      <c r="A266" s="343">
        <v>38</v>
      </c>
      <c r="B266" s="344"/>
      <c r="C266" s="345"/>
      <c r="D266" s="125" t="s">
        <v>218</v>
      </c>
      <c r="E266" s="75">
        <f>E267</f>
        <v>625</v>
      </c>
      <c r="F266" s="75">
        <f t="shared" ref="F266:G267" si="119">F267</f>
        <v>625</v>
      </c>
      <c r="G266" s="118">
        <f t="shared" si="119"/>
        <v>624.97</v>
      </c>
      <c r="H266" s="135">
        <f t="shared" si="110"/>
        <v>99.995200000000011</v>
      </c>
    </row>
    <row r="267" spans="1:8" ht="30" customHeight="1" x14ac:dyDescent="0.3">
      <c r="A267" s="343">
        <v>381</v>
      </c>
      <c r="B267" s="344"/>
      <c r="C267" s="345"/>
      <c r="D267" s="125" t="s">
        <v>52</v>
      </c>
      <c r="E267" s="75">
        <f>E268</f>
        <v>625</v>
      </c>
      <c r="F267" s="75">
        <f t="shared" si="119"/>
        <v>625</v>
      </c>
      <c r="G267" s="118">
        <f t="shared" si="119"/>
        <v>624.97</v>
      </c>
      <c r="H267" s="135">
        <f t="shared" si="110"/>
        <v>99.995200000000011</v>
      </c>
    </row>
    <row r="268" spans="1:8" ht="30" customHeight="1" x14ac:dyDescent="0.3">
      <c r="A268" s="336">
        <v>38129</v>
      </c>
      <c r="B268" s="337"/>
      <c r="C268" s="338"/>
      <c r="D268" s="76" t="s">
        <v>219</v>
      </c>
      <c r="E268" s="77">
        <v>625</v>
      </c>
      <c r="F268" s="77">
        <v>625</v>
      </c>
      <c r="G268" s="119">
        <v>624.97</v>
      </c>
      <c r="H268" s="274">
        <f t="shared" si="110"/>
        <v>99.995200000000011</v>
      </c>
    </row>
    <row r="269" spans="1:8" s="33" customFormat="1" ht="31.2" x14ac:dyDescent="0.3">
      <c r="A269" s="349">
        <v>4</v>
      </c>
      <c r="B269" s="350"/>
      <c r="C269" s="351"/>
      <c r="D269" s="74" t="s">
        <v>20</v>
      </c>
      <c r="E269" s="75">
        <f t="shared" ref="E269:G269" si="120">E270</f>
        <v>653</v>
      </c>
      <c r="F269" s="75">
        <f t="shared" si="120"/>
        <v>757</v>
      </c>
      <c r="G269" s="118">
        <f t="shared" si="120"/>
        <v>756.68</v>
      </c>
      <c r="H269" s="135">
        <f t="shared" si="110"/>
        <v>99.957727873183615</v>
      </c>
    </row>
    <row r="270" spans="1:8" s="33" customFormat="1" ht="46.8" x14ac:dyDescent="0.3">
      <c r="A270" s="343">
        <v>42</v>
      </c>
      <c r="B270" s="344"/>
      <c r="C270" s="345"/>
      <c r="D270" s="74" t="s">
        <v>35</v>
      </c>
      <c r="E270" s="75">
        <f t="shared" ref="E270:G270" si="121">E271</f>
        <v>653</v>
      </c>
      <c r="F270" s="75">
        <f t="shared" si="121"/>
        <v>757</v>
      </c>
      <c r="G270" s="118">
        <f t="shared" si="121"/>
        <v>756.68</v>
      </c>
      <c r="H270" s="135">
        <f t="shared" si="110"/>
        <v>99.957727873183615</v>
      </c>
    </row>
    <row r="271" spans="1:8" s="33" customFormat="1" ht="31.2" x14ac:dyDescent="0.3">
      <c r="A271" s="343">
        <v>424</v>
      </c>
      <c r="B271" s="344"/>
      <c r="C271" s="345"/>
      <c r="D271" s="74" t="s">
        <v>100</v>
      </c>
      <c r="E271" s="75">
        <f t="shared" ref="E271:G271" si="122">E272</f>
        <v>653</v>
      </c>
      <c r="F271" s="75">
        <f t="shared" si="122"/>
        <v>757</v>
      </c>
      <c r="G271" s="118">
        <f t="shared" si="122"/>
        <v>756.68</v>
      </c>
      <c r="H271" s="135">
        <f t="shared" si="110"/>
        <v>99.957727873183615</v>
      </c>
    </row>
    <row r="272" spans="1:8" ht="15.6" x14ac:dyDescent="0.3">
      <c r="A272" s="336">
        <v>42411</v>
      </c>
      <c r="B272" s="337"/>
      <c r="C272" s="338"/>
      <c r="D272" s="76" t="s">
        <v>146</v>
      </c>
      <c r="E272" s="77">
        <v>653</v>
      </c>
      <c r="F272" s="77">
        <v>757</v>
      </c>
      <c r="G272" s="119">
        <v>756.68</v>
      </c>
      <c r="H272" s="274">
        <f t="shared" si="110"/>
        <v>99.957727873183615</v>
      </c>
    </row>
    <row r="273" spans="1:8" s="33" customFormat="1" ht="23.25" customHeight="1" x14ac:dyDescent="0.3">
      <c r="A273" s="346" t="s">
        <v>198</v>
      </c>
      <c r="B273" s="347"/>
      <c r="C273" s="348"/>
      <c r="D273" s="72" t="s">
        <v>199</v>
      </c>
      <c r="E273" s="73">
        <f>E274+E286</f>
        <v>4082</v>
      </c>
      <c r="F273" s="73">
        <f>F274+F286</f>
        <v>3480</v>
      </c>
      <c r="G273" s="117">
        <f>G274+G286</f>
        <v>3479.72</v>
      </c>
      <c r="H273" s="134">
        <f>G273/F273*100</f>
        <v>99.991954022988509</v>
      </c>
    </row>
    <row r="274" spans="1:8" s="33" customFormat="1" ht="15.6" x14ac:dyDescent="0.3">
      <c r="A274" s="349">
        <v>3</v>
      </c>
      <c r="B274" s="350"/>
      <c r="C274" s="351"/>
      <c r="D274" s="74" t="s">
        <v>18</v>
      </c>
      <c r="E274" s="75">
        <f t="shared" ref="E274:G274" si="123">E275</f>
        <v>2782</v>
      </c>
      <c r="F274" s="75">
        <f t="shared" si="123"/>
        <v>3480</v>
      </c>
      <c r="G274" s="118">
        <f t="shared" si="123"/>
        <v>3479.72</v>
      </c>
      <c r="H274" s="135">
        <f>G274/F274*100</f>
        <v>99.991954022988509</v>
      </c>
    </row>
    <row r="275" spans="1:8" s="33" customFormat="1" ht="15.6" x14ac:dyDescent="0.3">
      <c r="A275" s="343">
        <v>32</v>
      </c>
      <c r="B275" s="344"/>
      <c r="C275" s="345"/>
      <c r="D275" s="74" t="s">
        <v>27</v>
      </c>
      <c r="E275" s="75">
        <f t="shared" ref="E275:G275" si="124">E276+E279+E282+E284</f>
        <v>2782</v>
      </c>
      <c r="F275" s="75">
        <f t="shared" si="124"/>
        <v>3480</v>
      </c>
      <c r="G275" s="75">
        <f t="shared" si="124"/>
        <v>3479.72</v>
      </c>
      <c r="H275" s="135">
        <f>G275/F275*100</f>
        <v>99.991954022988509</v>
      </c>
    </row>
    <row r="276" spans="1:8" s="33" customFormat="1" ht="31.2" x14ac:dyDescent="0.3">
      <c r="A276" s="343">
        <v>321</v>
      </c>
      <c r="B276" s="344"/>
      <c r="C276" s="345"/>
      <c r="D276" s="74" t="s">
        <v>58</v>
      </c>
      <c r="E276" s="75">
        <f>E277+E278</f>
        <v>1712</v>
      </c>
      <c r="F276" s="75">
        <f t="shared" ref="F276:G276" si="125">F277+F278</f>
        <v>2260</v>
      </c>
      <c r="G276" s="75">
        <f t="shared" si="125"/>
        <v>2259.7199999999998</v>
      </c>
      <c r="H276" s="135">
        <f>G276/F276*100</f>
        <v>99.98761061946901</v>
      </c>
    </row>
    <row r="277" spans="1:8" ht="15.6" x14ac:dyDescent="0.3">
      <c r="A277" s="336">
        <v>32119</v>
      </c>
      <c r="B277" s="337"/>
      <c r="C277" s="338"/>
      <c r="D277" s="76" t="s">
        <v>66</v>
      </c>
      <c r="E277" s="77">
        <v>0</v>
      </c>
      <c r="F277" s="77">
        <v>548</v>
      </c>
      <c r="G277" s="119">
        <v>548.4</v>
      </c>
      <c r="H277" s="274">
        <f t="shared" ref="H277:H283" si="126">G277/F277*100</f>
        <v>100.07299270072991</v>
      </c>
    </row>
    <row r="278" spans="1:8" ht="15.6" x14ac:dyDescent="0.3">
      <c r="A278" s="336">
        <v>32131</v>
      </c>
      <c r="B278" s="337"/>
      <c r="C278" s="338"/>
      <c r="D278" s="76" t="s">
        <v>215</v>
      </c>
      <c r="E278" s="77">
        <v>1712</v>
      </c>
      <c r="F278" s="77">
        <v>1712</v>
      </c>
      <c r="G278" s="119">
        <v>1711.32</v>
      </c>
      <c r="H278" s="274">
        <f t="shared" si="126"/>
        <v>99.960280373831765</v>
      </c>
    </row>
    <row r="279" spans="1:8" s="33" customFormat="1" ht="30" customHeight="1" x14ac:dyDescent="0.3">
      <c r="A279" s="343">
        <v>322</v>
      </c>
      <c r="B279" s="344"/>
      <c r="C279" s="345"/>
      <c r="D279" s="74" t="s">
        <v>60</v>
      </c>
      <c r="E279" s="75">
        <f>E280+E281</f>
        <v>1070</v>
      </c>
      <c r="F279" s="75">
        <f t="shared" ref="F279:G279" si="127">F280+F281</f>
        <v>820</v>
      </c>
      <c r="G279" s="75">
        <f t="shared" si="127"/>
        <v>820</v>
      </c>
      <c r="H279" s="135">
        <f t="shared" si="126"/>
        <v>100</v>
      </c>
    </row>
    <row r="280" spans="1:8" ht="15.6" x14ac:dyDescent="0.3">
      <c r="A280" s="336">
        <v>32229</v>
      </c>
      <c r="B280" s="337"/>
      <c r="C280" s="338"/>
      <c r="D280" s="76" t="s">
        <v>70</v>
      </c>
      <c r="E280" s="77">
        <v>0</v>
      </c>
      <c r="F280" s="77">
        <v>0</v>
      </c>
      <c r="G280" s="119">
        <v>0</v>
      </c>
      <c r="H280" s="274">
        <v>0</v>
      </c>
    </row>
    <row r="281" spans="1:8" ht="30" x14ac:dyDescent="0.3">
      <c r="A281" s="336">
        <v>32244</v>
      </c>
      <c r="B281" s="337"/>
      <c r="C281" s="338"/>
      <c r="D281" s="76" t="s">
        <v>95</v>
      </c>
      <c r="E281" s="77">
        <v>1070</v>
      </c>
      <c r="F281" s="77">
        <v>820</v>
      </c>
      <c r="G281" s="119">
        <v>820</v>
      </c>
      <c r="H281" s="274">
        <f t="shared" si="126"/>
        <v>100</v>
      </c>
    </row>
    <row r="282" spans="1:8" s="33" customFormat="1" ht="30" customHeight="1" x14ac:dyDescent="0.3">
      <c r="A282" s="343">
        <v>323</v>
      </c>
      <c r="B282" s="344"/>
      <c r="C282" s="345"/>
      <c r="D282" s="74" t="s">
        <v>71</v>
      </c>
      <c r="E282" s="75">
        <f t="shared" ref="E282:G282" si="128">E283</f>
        <v>0</v>
      </c>
      <c r="F282" s="75">
        <f t="shared" si="128"/>
        <v>400</v>
      </c>
      <c r="G282" s="118">
        <f t="shared" si="128"/>
        <v>400</v>
      </c>
      <c r="H282" s="135">
        <f t="shared" si="126"/>
        <v>100</v>
      </c>
    </row>
    <row r="283" spans="1:8" ht="15.6" x14ac:dyDescent="0.3">
      <c r="A283" s="336">
        <v>32319</v>
      </c>
      <c r="B283" s="337"/>
      <c r="C283" s="338"/>
      <c r="D283" s="76" t="s">
        <v>189</v>
      </c>
      <c r="E283" s="77">
        <v>0</v>
      </c>
      <c r="F283" s="77">
        <v>400</v>
      </c>
      <c r="G283" s="119">
        <v>400</v>
      </c>
      <c r="H283" s="274">
        <f t="shared" si="126"/>
        <v>100</v>
      </c>
    </row>
    <row r="284" spans="1:8" s="33" customFormat="1" ht="30" customHeight="1" x14ac:dyDescent="0.3">
      <c r="A284" s="343">
        <v>329</v>
      </c>
      <c r="B284" s="344"/>
      <c r="C284" s="345"/>
      <c r="D284" s="129" t="s">
        <v>62</v>
      </c>
      <c r="E284" s="277">
        <f t="shared" ref="E284:G284" si="129">E285</f>
        <v>0</v>
      </c>
      <c r="F284" s="277">
        <f t="shared" si="129"/>
        <v>0</v>
      </c>
      <c r="G284" s="277">
        <f t="shared" si="129"/>
        <v>0</v>
      </c>
      <c r="H284" s="278">
        <v>0</v>
      </c>
    </row>
    <row r="285" spans="1:8" ht="30" x14ac:dyDescent="0.3">
      <c r="A285" s="336">
        <v>32319</v>
      </c>
      <c r="B285" s="337"/>
      <c r="C285" s="338"/>
      <c r="D285" s="76" t="s">
        <v>62</v>
      </c>
      <c r="E285" s="77">
        <v>0</v>
      </c>
      <c r="F285" s="77">
        <v>0</v>
      </c>
      <c r="G285" s="119">
        <v>0</v>
      </c>
      <c r="H285" s="274">
        <v>0</v>
      </c>
    </row>
    <row r="286" spans="1:8" s="33" customFormat="1" ht="31.2" x14ac:dyDescent="0.3">
      <c r="A286" s="349">
        <v>4</v>
      </c>
      <c r="B286" s="350"/>
      <c r="C286" s="351"/>
      <c r="D286" s="74" t="s">
        <v>20</v>
      </c>
      <c r="E286" s="75">
        <f t="shared" ref="E286:G288" si="130">E287</f>
        <v>1300</v>
      </c>
      <c r="F286" s="75">
        <f t="shared" si="130"/>
        <v>0</v>
      </c>
      <c r="G286" s="118">
        <f t="shared" si="130"/>
        <v>0</v>
      </c>
      <c r="H286" s="135">
        <v>0</v>
      </c>
    </row>
    <row r="287" spans="1:8" s="33" customFormat="1" ht="46.8" x14ac:dyDescent="0.3">
      <c r="A287" s="343">
        <v>42</v>
      </c>
      <c r="B287" s="344"/>
      <c r="C287" s="345"/>
      <c r="D287" s="74" t="s">
        <v>35</v>
      </c>
      <c r="E287" s="75">
        <f t="shared" si="130"/>
        <v>1300</v>
      </c>
      <c r="F287" s="75">
        <f t="shared" si="130"/>
        <v>0</v>
      </c>
      <c r="G287" s="118">
        <f t="shared" si="130"/>
        <v>0</v>
      </c>
      <c r="H287" s="135">
        <v>0</v>
      </c>
    </row>
    <row r="288" spans="1:8" s="33" customFormat="1" ht="30" customHeight="1" x14ac:dyDescent="0.3">
      <c r="A288" s="343">
        <v>422</v>
      </c>
      <c r="B288" s="344"/>
      <c r="C288" s="345"/>
      <c r="D288" s="74" t="s">
        <v>73</v>
      </c>
      <c r="E288" s="75">
        <f t="shared" si="130"/>
        <v>1300</v>
      </c>
      <c r="F288" s="75">
        <f t="shared" si="130"/>
        <v>0</v>
      </c>
      <c r="G288" s="118">
        <f t="shared" si="130"/>
        <v>0</v>
      </c>
      <c r="H288" s="135">
        <v>0</v>
      </c>
    </row>
    <row r="289" spans="1:8" ht="15.6" x14ac:dyDescent="0.3">
      <c r="A289" s="336">
        <v>42273</v>
      </c>
      <c r="B289" s="337"/>
      <c r="C289" s="338"/>
      <c r="D289" s="76" t="s">
        <v>200</v>
      </c>
      <c r="E289" s="77">
        <v>1300</v>
      </c>
      <c r="F289" s="77">
        <v>0</v>
      </c>
      <c r="G289" s="119">
        <v>0</v>
      </c>
      <c r="H289" s="274">
        <v>0</v>
      </c>
    </row>
    <row r="290" spans="1:8" s="33" customFormat="1" ht="30" customHeight="1" x14ac:dyDescent="0.3">
      <c r="A290" s="346" t="s">
        <v>201</v>
      </c>
      <c r="B290" s="347"/>
      <c r="C290" s="348"/>
      <c r="D290" s="72" t="s">
        <v>2</v>
      </c>
      <c r="E290" s="73">
        <f t="shared" ref="E290:G290" si="131">E291+E297</f>
        <v>4016.1400000000003</v>
      </c>
      <c r="F290" s="73">
        <f t="shared" si="131"/>
        <v>4016.1400000000003</v>
      </c>
      <c r="G290" s="117">
        <f t="shared" si="131"/>
        <v>0</v>
      </c>
      <c r="H290" s="139">
        <v>0</v>
      </c>
    </row>
    <row r="291" spans="1:8" s="33" customFormat="1" ht="15.6" x14ac:dyDescent="0.3">
      <c r="A291" s="349">
        <v>3</v>
      </c>
      <c r="B291" s="350"/>
      <c r="C291" s="351"/>
      <c r="D291" s="74" t="s">
        <v>18</v>
      </c>
      <c r="E291" s="75">
        <f t="shared" ref="E291:G291" si="132">E292</f>
        <v>1990</v>
      </c>
      <c r="F291" s="75">
        <f t="shared" si="132"/>
        <v>3016.1400000000003</v>
      </c>
      <c r="G291" s="118">
        <f t="shared" si="132"/>
        <v>0</v>
      </c>
      <c r="H291" s="137">
        <v>0</v>
      </c>
    </row>
    <row r="292" spans="1:8" s="33" customFormat="1" ht="15.75" customHeight="1" x14ac:dyDescent="0.3">
      <c r="A292" s="343">
        <v>32</v>
      </c>
      <c r="B292" s="344"/>
      <c r="C292" s="345"/>
      <c r="D292" s="272" t="s">
        <v>19</v>
      </c>
      <c r="E292" s="75">
        <f>E293+E295</f>
        <v>1990</v>
      </c>
      <c r="F292" s="75">
        <f t="shared" ref="F292:G292" si="133">F293+F295</f>
        <v>3016.1400000000003</v>
      </c>
      <c r="G292" s="75">
        <f t="shared" si="133"/>
        <v>0</v>
      </c>
      <c r="H292" s="137">
        <v>0</v>
      </c>
    </row>
    <row r="293" spans="1:8" s="33" customFormat="1" ht="30" customHeight="1" x14ac:dyDescent="0.3">
      <c r="A293" s="355">
        <v>322</v>
      </c>
      <c r="B293" s="356"/>
      <c r="C293" s="357"/>
      <c r="D293" s="272" t="s">
        <v>60</v>
      </c>
      <c r="E293" s="75">
        <f>E294</f>
        <v>0</v>
      </c>
      <c r="F293" s="75">
        <f>F294</f>
        <v>1026.1400000000001</v>
      </c>
      <c r="G293" s="118">
        <f t="shared" ref="G293" si="134">G294</f>
        <v>0</v>
      </c>
      <c r="H293" s="137">
        <v>0</v>
      </c>
    </row>
    <row r="294" spans="1:8" ht="15.6" customHeight="1" x14ac:dyDescent="0.3">
      <c r="A294" s="336">
        <v>32251</v>
      </c>
      <c r="B294" s="337"/>
      <c r="C294" s="338"/>
      <c r="D294" s="76" t="s">
        <v>188</v>
      </c>
      <c r="E294" s="77">
        <v>0</v>
      </c>
      <c r="F294" s="77">
        <v>1026.1400000000001</v>
      </c>
      <c r="G294" s="119">
        <v>0</v>
      </c>
      <c r="H294" s="274">
        <v>0</v>
      </c>
    </row>
    <row r="295" spans="1:8" s="33" customFormat="1" ht="30" customHeight="1" x14ac:dyDescent="0.3">
      <c r="A295" s="343">
        <v>323</v>
      </c>
      <c r="B295" s="344"/>
      <c r="C295" s="345"/>
      <c r="D295" s="74" t="s">
        <v>71</v>
      </c>
      <c r="E295" s="75">
        <f t="shared" ref="E295:G295" si="135">E296</f>
        <v>1990</v>
      </c>
      <c r="F295" s="75">
        <f t="shared" si="135"/>
        <v>1990</v>
      </c>
      <c r="G295" s="118">
        <f t="shared" si="135"/>
        <v>0</v>
      </c>
      <c r="H295" s="137">
        <v>0</v>
      </c>
    </row>
    <row r="296" spans="1:8" ht="15.6" x14ac:dyDescent="0.3">
      <c r="A296" s="336">
        <v>32329</v>
      </c>
      <c r="B296" s="337"/>
      <c r="C296" s="338"/>
      <c r="D296" s="76" t="s">
        <v>190</v>
      </c>
      <c r="E296" s="77">
        <v>1990</v>
      </c>
      <c r="F296" s="77">
        <v>1990</v>
      </c>
      <c r="G296" s="119">
        <v>0</v>
      </c>
      <c r="H296" s="150">
        <v>0</v>
      </c>
    </row>
    <row r="297" spans="1:8" s="33" customFormat="1" ht="31.2" x14ac:dyDescent="0.3">
      <c r="A297" s="349">
        <v>4</v>
      </c>
      <c r="B297" s="350"/>
      <c r="C297" s="351"/>
      <c r="D297" s="74" t="s">
        <v>20</v>
      </c>
      <c r="E297" s="75">
        <f t="shared" ref="E297:G299" si="136">E298</f>
        <v>2026.14</v>
      </c>
      <c r="F297" s="75">
        <f t="shared" si="136"/>
        <v>1000</v>
      </c>
      <c r="G297" s="118">
        <f t="shared" si="136"/>
        <v>0</v>
      </c>
      <c r="H297" s="137">
        <v>0</v>
      </c>
    </row>
    <row r="298" spans="1:8" s="33" customFormat="1" ht="46.8" x14ac:dyDescent="0.3">
      <c r="A298" s="343">
        <v>42</v>
      </c>
      <c r="B298" s="344"/>
      <c r="C298" s="345"/>
      <c r="D298" s="74" t="s">
        <v>35</v>
      </c>
      <c r="E298" s="75">
        <f t="shared" si="136"/>
        <v>2026.14</v>
      </c>
      <c r="F298" s="75">
        <f t="shared" si="136"/>
        <v>1000</v>
      </c>
      <c r="G298" s="118">
        <f t="shared" si="136"/>
        <v>0</v>
      </c>
      <c r="H298" s="137">
        <v>0</v>
      </c>
    </row>
    <row r="299" spans="1:8" s="33" customFormat="1" ht="30" customHeight="1" x14ac:dyDescent="0.3">
      <c r="A299" s="343">
        <v>422</v>
      </c>
      <c r="B299" s="344"/>
      <c r="C299" s="345"/>
      <c r="D299" s="74" t="s">
        <v>73</v>
      </c>
      <c r="E299" s="75">
        <f t="shared" si="136"/>
        <v>2026.14</v>
      </c>
      <c r="F299" s="75">
        <f t="shared" si="136"/>
        <v>1000</v>
      </c>
      <c r="G299" s="118">
        <f t="shared" si="136"/>
        <v>0</v>
      </c>
      <c r="H299" s="137">
        <v>0</v>
      </c>
    </row>
    <row r="300" spans="1:8" ht="15.6" x14ac:dyDescent="0.3">
      <c r="A300" s="336">
        <v>42273</v>
      </c>
      <c r="B300" s="337"/>
      <c r="C300" s="338"/>
      <c r="D300" s="76" t="s">
        <v>200</v>
      </c>
      <c r="E300" s="77">
        <v>2026.14</v>
      </c>
      <c r="F300" s="77">
        <v>1000</v>
      </c>
      <c r="G300" s="119">
        <v>0</v>
      </c>
      <c r="H300" s="150">
        <v>0</v>
      </c>
    </row>
    <row r="301" spans="1:8" ht="15.6" x14ac:dyDescent="0.3">
      <c r="A301" s="81"/>
      <c r="B301" s="81"/>
      <c r="C301" s="81"/>
      <c r="D301" s="81"/>
      <c r="E301" s="81"/>
      <c r="F301" s="81"/>
      <c r="G301" s="81"/>
    </row>
  </sheetData>
  <mergeCells count="297">
    <mergeCell ref="A39:C39"/>
    <mergeCell ref="A40:C40"/>
    <mergeCell ref="A38:C38"/>
    <mergeCell ref="A35:C35"/>
    <mergeCell ref="A36:C36"/>
    <mergeCell ref="A29:C29"/>
    <mergeCell ref="A30:C30"/>
    <mergeCell ref="A31:C31"/>
    <mergeCell ref="A32:C32"/>
    <mergeCell ref="A294:C294"/>
    <mergeCell ref="A293:C293"/>
    <mergeCell ref="A281:C281"/>
    <mergeCell ref="A259:C259"/>
    <mergeCell ref="A260:C260"/>
    <mergeCell ref="A207:C207"/>
    <mergeCell ref="A197:C197"/>
    <mergeCell ref="A41:C41"/>
    <mergeCell ref="A42:C42"/>
    <mergeCell ref="A43:C43"/>
    <mergeCell ref="A223:C223"/>
    <mergeCell ref="A224:C224"/>
    <mergeCell ref="A225:C225"/>
    <mergeCell ref="A226:C226"/>
    <mergeCell ref="A227:C227"/>
    <mergeCell ref="A244:C244"/>
    <mergeCell ref="A245:C245"/>
    <mergeCell ref="A246:C246"/>
    <mergeCell ref="A247:C247"/>
    <mergeCell ref="A248:C248"/>
    <mergeCell ref="A289:C289"/>
    <mergeCell ref="A274:C274"/>
    <mergeCell ref="A286:C286"/>
    <mergeCell ref="A287:C287"/>
    <mergeCell ref="A216:C216"/>
    <mergeCell ref="A219:C219"/>
    <mergeCell ref="A220:C220"/>
    <mergeCell ref="A212:C212"/>
    <mergeCell ref="A213:C213"/>
    <mergeCell ref="A300:C300"/>
    <mergeCell ref="A295:C295"/>
    <mergeCell ref="A296:C296"/>
    <mergeCell ref="A297:C297"/>
    <mergeCell ref="A298:C298"/>
    <mergeCell ref="A299:C299"/>
    <mergeCell ref="A263:C263"/>
    <mergeCell ref="A264:C264"/>
    <mergeCell ref="A249:C249"/>
    <mergeCell ref="A250:C250"/>
    <mergeCell ref="A251:C251"/>
    <mergeCell ref="A252:C252"/>
    <mergeCell ref="A253:C253"/>
    <mergeCell ref="A254:C254"/>
    <mergeCell ref="A265:C265"/>
    <mergeCell ref="A255:C255"/>
    <mergeCell ref="A261:C261"/>
    <mergeCell ref="A262:C262"/>
    <mergeCell ref="A273:C273"/>
    <mergeCell ref="A194:C194"/>
    <mergeCell ref="A187:C187"/>
    <mergeCell ref="A172:C172"/>
    <mergeCell ref="A173:C173"/>
    <mergeCell ref="A174:C174"/>
    <mergeCell ref="A288:C288"/>
    <mergeCell ref="A275:C275"/>
    <mergeCell ref="A140:C140"/>
    <mergeCell ref="A141:C141"/>
    <mergeCell ref="A142:C142"/>
    <mergeCell ref="A143:C143"/>
    <mergeCell ref="A270:C270"/>
    <mergeCell ref="A276:C276"/>
    <mergeCell ref="A271:C271"/>
    <mergeCell ref="A272:C272"/>
    <mergeCell ref="A269:C269"/>
    <mergeCell ref="A188:C188"/>
    <mergeCell ref="A199:C199"/>
    <mergeCell ref="A200:C200"/>
    <mergeCell ref="A201:C201"/>
    <mergeCell ref="A202:C202"/>
    <mergeCell ref="A203:C203"/>
    <mergeCell ref="A205:C205"/>
    <mergeCell ref="A218:C218"/>
    <mergeCell ref="A21:C21"/>
    <mergeCell ref="A23:C23"/>
    <mergeCell ref="A24:C24"/>
    <mergeCell ref="A25:C25"/>
    <mergeCell ref="A19:C19"/>
    <mergeCell ref="A214:C214"/>
    <mergeCell ref="A215:C215"/>
    <mergeCell ref="A86:C86"/>
    <mergeCell ref="A87:C87"/>
    <mergeCell ref="A88:C88"/>
    <mergeCell ref="A109:C109"/>
    <mergeCell ref="A89:C89"/>
    <mergeCell ref="A90:C90"/>
    <mergeCell ref="A91:C91"/>
    <mergeCell ref="A92:C92"/>
    <mergeCell ref="A108:C108"/>
    <mergeCell ref="A99:C99"/>
    <mergeCell ref="A100:C100"/>
    <mergeCell ref="A195:C195"/>
    <mergeCell ref="A198:C198"/>
    <mergeCell ref="A196:C196"/>
    <mergeCell ref="A191:C191"/>
    <mergeCell ref="A192:C192"/>
    <mergeCell ref="A193:C193"/>
    <mergeCell ref="A84:C84"/>
    <mergeCell ref="A85:C85"/>
    <mergeCell ref="A183:C183"/>
    <mergeCell ref="A186:C186"/>
    <mergeCell ref="A175:C175"/>
    <mergeCell ref="A176:C176"/>
    <mergeCell ref="A177:C177"/>
    <mergeCell ref="A178:C178"/>
    <mergeCell ref="A179:C179"/>
    <mergeCell ref="A184:C184"/>
    <mergeCell ref="A185:C185"/>
    <mergeCell ref="A156:C156"/>
    <mergeCell ref="A160:C160"/>
    <mergeCell ref="A161:C161"/>
    <mergeCell ref="A148:C148"/>
    <mergeCell ref="A149:C149"/>
    <mergeCell ref="A150:C150"/>
    <mergeCell ref="A151:C151"/>
    <mergeCell ref="A155:C155"/>
    <mergeCell ref="A182:C182"/>
    <mergeCell ref="A180:C180"/>
    <mergeCell ref="A181:C181"/>
    <mergeCell ref="A159:C159"/>
    <mergeCell ref="A171:C171"/>
    <mergeCell ref="A162:C162"/>
    <mergeCell ref="A163:C163"/>
    <mergeCell ref="A166:C166"/>
    <mergeCell ref="A167:C167"/>
    <mergeCell ref="A170:C170"/>
    <mergeCell ref="A164:C164"/>
    <mergeCell ref="A165:C165"/>
    <mergeCell ref="A168:C168"/>
    <mergeCell ref="A8:C8"/>
    <mergeCell ref="A144:C144"/>
    <mergeCell ref="A145:C145"/>
    <mergeCell ref="A152:C152"/>
    <mergeCell ref="A153:C153"/>
    <mergeCell ref="A154:C154"/>
    <mergeCell ref="A64:C64"/>
    <mergeCell ref="A65:C65"/>
    <mergeCell ref="A66:C66"/>
    <mergeCell ref="A70:C70"/>
    <mergeCell ref="A71:C71"/>
    <mergeCell ref="A72:C72"/>
    <mergeCell ref="A73:C73"/>
    <mergeCell ref="A117:C117"/>
    <mergeCell ref="A118:C118"/>
    <mergeCell ref="A138:C138"/>
    <mergeCell ref="A2:G2"/>
    <mergeCell ref="A6:C6"/>
    <mergeCell ref="A10:C10"/>
    <mergeCell ref="A11:C11"/>
    <mergeCell ref="A45:C45"/>
    <mergeCell ref="A9:C9"/>
    <mergeCell ref="A12:C12"/>
    <mergeCell ref="A53:C53"/>
    <mergeCell ref="A57:C57"/>
    <mergeCell ref="A34:C34"/>
    <mergeCell ref="A37:C37"/>
    <mergeCell ref="A44:C44"/>
    <mergeCell ref="A26:C26"/>
    <mergeCell ref="A27:C27"/>
    <mergeCell ref="A13:C13"/>
    <mergeCell ref="A16:C16"/>
    <mergeCell ref="A17:C17"/>
    <mergeCell ref="A14:C14"/>
    <mergeCell ref="A15:C15"/>
    <mergeCell ref="A18:C18"/>
    <mergeCell ref="A22:C22"/>
    <mergeCell ref="A51:C51"/>
    <mergeCell ref="A52:C52"/>
    <mergeCell ref="A20:C20"/>
    <mergeCell ref="A190:C190"/>
    <mergeCell ref="A46:C46"/>
    <mergeCell ref="A131:C131"/>
    <mergeCell ref="A206:C206"/>
    <mergeCell ref="A112:C112"/>
    <mergeCell ref="A113:C113"/>
    <mergeCell ref="A114:C114"/>
    <mergeCell ref="A115:C115"/>
    <mergeCell ref="A116:C116"/>
    <mergeCell ref="A47:C47"/>
    <mergeCell ref="A48:C48"/>
    <mergeCell ref="A49:C49"/>
    <mergeCell ref="A50:C50"/>
    <mergeCell ref="A110:C110"/>
    <mergeCell ref="A111:C111"/>
    <mergeCell ref="A58:C58"/>
    <mergeCell ref="A96:C96"/>
    <mergeCell ref="A97:C97"/>
    <mergeCell ref="A98:C98"/>
    <mergeCell ref="A146:C146"/>
    <mergeCell ref="A147:C147"/>
    <mergeCell ref="A83:C83"/>
    <mergeCell ref="A79:C79"/>
    <mergeCell ref="A137:C137"/>
    <mergeCell ref="A291:C291"/>
    <mergeCell ref="A292:C292"/>
    <mergeCell ref="A231:C231"/>
    <mergeCell ref="A232:C232"/>
    <mergeCell ref="A233:C233"/>
    <mergeCell ref="A241:C241"/>
    <mergeCell ref="A238:C238"/>
    <mergeCell ref="A239:C239"/>
    <mergeCell ref="A236:C236"/>
    <mergeCell ref="A234:C234"/>
    <mergeCell ref="A237:C237"/>
    <mergeCell ref="A242:C242"/>
    <mergeCell ref="A243:C243"/>
    <mergeCell ref="A240:C240"/>
    <mergeCell ref="A277:C277"/>
    <mergeCell ref="A256:C256"/>
    <mergeCell ref="A258:C258"/>
    <mergeCell ref="A278:C278"/>
    <mergeCell ref="A290:C290"/>
    <mergeCell ref="A279:C279"/>
    <mergeCell ref="A280:C280"/>
    <mergeCell ref="A282:C282"/>
    <mergeCell ref="A283:C283"/>
    <mergeCell ref="A257:C257"/>
    <mergeCell ref="A230:C230"/>
    <mergeCell ref="A229:C229"/>
    <mergeCell ref="A284:C284"/>
    <mergeCell ref="A285:C285"/>
    <mergeCell ref="A158:C158"/>
    <mergeCell ref="A67:C67"/>
    <mergeCell ref="A68:C68"/>
    <mergeCell ref="A69:C69"/>
    <mergeCell ref="A54:C54"/>
    <mergeCell ref="A55:C55"/>
    <mergeCell ref="A56:C56"/>
    <mergeCell ref="A80:C80"/>
    <mergeCell ref="A81:C81"/>
    <mergeCell ref="A82:C82"/>
    <mergeCell ref="A59:C59"/>
    <mergeCell ref="A74:C74"/>
    <mergeCell ref="A75:C75"/>
    <mergeCell ref="A76:C76"/>
    <mergeCell ref="A60:C60"/>
    <mergeCell ref="A61:C61"/>
    <mergeCell ref="A62:C62"/>
    <mergeCell ref="A63:C63"/>
    <mergeCell ref="A77:C77"/>
    <mergeCell ref="A78:C78"/>
    <mergeCell ref="A267:C267"/>
    <mergeCell ref="A268:C268"/>
    <mergeCell ref="A28:C28"/>
    <mergeCell ref="A33:C33"/>
    <mergeCell ref="A189:C189"/>
    <mergeCell ref="A211:C211"/>
    <mergeCell ref="A210:C210"/>
    <mergeCell ref="A217:C217"/>
    <mergeCell ref="A221:C221"/>
    <mergeCell ref="A222:C222"/>
    <mergeCell ref="A228:C228"/>
    <mergeCell ref="A135:C135"/>
    <mergeCell ref="A136:C136"/>
    <mergeCell ref="A101:C101"/>
    <mergeCell ref="A102:C102"/>
    <mergeCell ref="A103:C103"/>
    <mergeCell ref="A104:C104"/>
    <mergeCell ref="A105:C105"/>
    <mergeCell ref="A106:C106"/>
    <mergeCell ref="A139:C139"/>
    <mergeCell ref="A93:C93"/>
    <mergeCell ref="A94:C94"/>
    <mergeCell ref="A95:C95"/>
    <mergeCell ref="A120:C120"/>
    <mergeCell ref="A204:C204"/>
    <mergeCell ref="A208:C208"/>
    <mergeCell ref="A209:C209"/>
    <mergeCell ref="A235:C235"/>
    <mergeCell ref="A157:C157"/>
    <mergeCell ref="A4:H4"/>
    <mergeCell ref="A7:D7"/>
    <mergeCell ref="A169:C169"/>
    <mergeCell ref="A266:C266"/>
    <mergeCell ref="A121:C121"/>
    <mergeCell ref="A122:C122"/>
    <mergeCell ref="A123:C123"/>
    <mergeCell ref="A132:C132"/>
    <mergeCell ref="A133:C133"/>
    <mergeCell ref="A134:C134"/>
    <mergeCell ref="A107:C107"/>
    <mergeCell ref="A119:C119"/>
    <mergeCell ref="A130:C130"/>
    <mergeCell ref="A127:C127"/>
    <mergeCell ref="A128:C128"/>
    <mergeCell ref="A129:C129"/>
    <mergeCell ref="A124:C124"/>
    <mergeCell ref="A125:C125"/>
    <mergeCell ref="A126:C126"/>
  </mergeCells>
  <pageMargins left="0.7" right="0.7" top="0.75" bottom="0.75" header="0.3" footer="0.3"/>
  <pageSetup paperSize="9" scale="72" fitToHeight="0" orientation="portrait" horizontalDpi="4294967293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Rashodi prema izvorima finan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2024-03-22T09:33:03Z</cp:lastPrinted>
  <dcterms:created xsi:type="dcterms:W3CDTF">2022-08-12T12:51:27Z</dcterms:created>
  <dcterms:modified xsi:type="dcterms:W3CDTF">2024-03-22T09:33:11Z</dcterms:modified>
</cp:coreProperties>
</file>